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66925"/>
  <mc:AlternateContent xmlns:mc="http://schemas.openxmlformats.org/markup-compatibility/2006">
    <mc:Choice Requires="x15">
      <x15ac:absPath xmlns:x15ac="http://schemas.microsoft.com/office/spreadsheetml/2010/11/ac" url="C:\Users\msfiraki\Desktop\MARILENA\2024\658 - ΑΝΑΙΑΣΘΗΣΙΑ ΚΑΙ ΑΝΑΝΗΨΗ ΜΕ ΠΡΟΑΙΡΕΣΗ\"/>
    </mc:Choice>
  </mc:AlternateContent>
  <xr:revisionPtr revIDLastSave="0" documentId="13_ncr:1_{CA2315DA-C8D6-44D9-9B51-6592C4C60C44}" xr6:coauthVersionLast="36" xr6:coauthVersionMax="36" xr10:uidLastSave="{00000000-0000-0000-0000-000000000000}"/>
  <bookViews>
    <workbookView xWindow="0" yWindow="0" windowWidth="28800" windowHeight="11625" xr2:uid="{24A3F955-A58B-4035-8503-8FF4B55E4223}"/>
  </bookViews>
  <sheets>
    <sheet name="Φύλλο1" sheetId="1" r:id="rId1"/>
  </sheets>
  <externalReferences>
    <externalReference r:id="rId2"/>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85" i="1" l="1"/>
  <c r="AG3" i="1"/>
  <c r="AG4" i="1"/>
  <c r="AG5" i="1"/>
  <c r="AG6" i="1"/>
  <c r="AG7" i="1"/>
  <c r="AG8" i="1"/>
  <c r="AG9" i="1"/>
  <c r="AG10" i="1"/>
  <c r="AG11" i="1"/>
  <c r="AG12" i="1"/>
  <c r="AG13" i="1"/>
  <c r="AG14" i="1"/>
  <c r="AG15" i="1"/>
  <c r="AG16" i="1"/>
  <c r="AG17" i="1"/>
  <c r="AG18" i="1"/>
  <c r="AG19" i="1"/>
  <c r="AG20" i="1"/>
  <c r="AG21" i="1"/>
  <c r="AG22" i="1"/>
  <c r="AG23" i="1"/>
  <c r="AG24" i="1"/>
  <c r="AG25" i="1"/>
  <c r="AG26" i="1"/>
  <c r="AG27" i="1"/>
  <c r="AG28" i="1"/>
  <c r="AG29" i="1"/>
  <c r="AG30" i="1"/>
  <c r="AG31" i="1"/>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2" i="1"/>
  <c r="AF84" i="1"/>
  <c r="AB84" i="1"/>
  <c r="Y84" i="1"/>
  <c r="Z84" i="1" s="1"/>
  <c r="AA84" i="1" s="1"/>
  <c r="W84" i="1"/>
  <c r="V84" i="1"/>
  <c r="U84" i="1"/>
  <c r="R84" i="1"/>
  <c r="S84" i="1" s="1"/>
  <c r="Q84" i="1"/>
  <c r="M84" i="1"/>
  <c r="L84" i="1"/>
  <c r="AF83" i="1"/>
  <c r="AB83" i="1"/>
  <c r="Z83" i="1"/>
  <c r="Y83" i="1"/>
  <c r="AA83" i="1" s="1"/>
  <c r="U83" i="1"/>
  <c r="R83" i="1"/>
  <c r="S83" i="1" s="1"/>
  <c r="Q83" i="1"/>
  <c r="M83" i="1"/>
  <c r="L83" i="1"/>
  <c r="AF82" i="1"/>
  <c r="AB82" i="1"/>
  <c r="Z82" i="1"/>
  <c r="AA82" i="1" s="1"/>
  <c r="Y82" i="1"/>
  <c r="W82" i="1"/>
  <c r="U82" i="1"/>
  <c r="V82" i="1" s="1"/>
  <c r="R82" i="1"/>
  <c r="S82" i="1" s="1"/>
  <c r="Q82" i="1"/>
  <c r="M82" i="1"/>
  <c r="L82" i="1"/>
  <c r="AF81" i="1"/>
  <c r="AB81" i="1"/>
  <c r="Z81" i="1"/>
  <c r="Y81" i="1"/>
  <c r="AA81" i="1" s="1"/>
  <c r="U81" i="1"/>
  <c r="R81" i="1"/>
  <c r="S81" i="1" s="1"/>
  <c r="Q81" i="1"/>
  <c r="M81" i="1"/>
  <c r="AC81" i="1" s="1"/>
  <c r="L81" i="1"/>
  <c r="AF80" i="1"/>
  <c r="AB80" i="1"/>
  <c r="Z80" i="1"/>
  <c r="Y80" i="1"/>
  <c r="AA80" i="1" s="1"/>
  <c r="U80" i="1"/>
  <c r="V80" i="1" s="1"/>
  <c r="W80" i="1" s="1"/>
  <c r="R80" i="1"/>
  <c r="S80" i="1" s="1"/>
  <c r="Q80" i="1"/>
  <c r="M80" i="1"/>
  <c r="L80" i="1"/>
  <c r="AF79" i="1"/>
  <c r="AB79" i="1"/>
  <c r="Z79" i="1"/>
  <c r="Y79" i="1"/>
  <c r="U79" i="1"/>
  <c r="R79" i="1"/>
  <c r="S79" i="1" s="1"/>
  <c r="Q79" i="1"/>
  <c r="M79" i="1"/>
  <c r="AC79" i="1" s="1"/>
  <c r="L79" i="1"/>
  <c r="AF78" i="1"/>
  <c r="AB78" i="1"/>
  <c r="Z78" i="1"/>
  <c r="Y78" i="1"/>
  <c r="AA78" i="1" s="1"/>
  <c r="W78" i="1"/>
  <c r="U78" i="1"/>
  <c r="V78" i="1" s="1"/>
  <c r="R78" i="1"/>
  <c r="S78" i="1" s="1"/>
  <c r="Q78" i="1"/>
  <c r="M78" i="1"/>
  <c r="L78" i="1"/>
  <c r="AF77" i="1"/>
  <c r="AB77" i="1"/>
  <c r="Z77" i="1"/>
  <c r="Y77" i="1"/>
  <c r="AA77" i="1" s="1"/>
  <c r="U77" i="1"/>
  <c r="R77" i="1"/>
  <c r="S77" i="1" s="1"/>
  <c r="Q77" i="1"/>
  <c r="M77" i="1"/>
  <c r="AC77" i="1" s="1"/>
  <c r="L77" i="1"/>
  <c r="AF76" i="1"/>
  <c r="AB76" i="1"/>
  <c r="Z76" i="1"/>
  <c r="Y76" i="1"/>
  <c r="AA76" i="1" s="1"/>
  <c r="U76" i="1"/>
  <c r="V76" i="1" s="1"/>
  <c r="W76" i="1" s="1"/>
  <c r="R76" i="1"/>
  <c r="S76" i="1" s="1"/>
  <c r="Q76" i="1"/>
  <c r="M76" i="1"/>
  <c r="L76" i="1"/>
  <c r="AF75" i="1"/>
  <c r="AB75" i="1"/>
  <c r="Z75" i="1"/>
  <c r="Y75" i="1"/>
  <c r="U75" i="1"/>
  <c r="R75" i="1"/>
  <c r="S75" i="1" s="1"/>
  <c r="Q75" i="1"/>
  <c r="M75" i="1"/>
  <c r="L75" i="1"/>
  <c r="AF74" i="1"/>
  <c r="AB74" i="1"/>
  <c r="Z74" i="1"/>
  <c r="Y74" i="1"/>
  <c r="AA74" i="1" s="1"/>
  <c r="W74" i="1"/>
  <c r="U74" i="1"/>
  <c r="V74" i="1" s="1"/>
  <c r="R74" i="1"/>
  <c r="S74" i="1" s="1"/>
  <c r="Q74" i="1"/>
  <c r="M74" i="1"/>
  <c r="L74" i="1"/>
  <c r="AF73" i="1"/>
  <c r="Z73" i="1"/>
  <c r="Y73" i="1"/>
  <c r="U73" i="1"/>
  <c r="R73" i="1"/>
  <c r="S73" i="1" s="1"/>
  <c r="Q73" i="1"/>
  <c r="L73" i="1"/>
  <c r="AB73" i="1" s="1"/>
  <c r="AF72" i="1"/>
  <c r="AB72" i="1"/>
  <c r="Y72" i="1"/>
  <c r="W72" i="1"/>
  <c r="U72" i="1"/>
  <c r="V72" i="1" s="1"/>
  <c r="R72" i="1"/>
  <c r="S72" i="1" s="1"/>
  <c r="Q72" i="1"/>
  <c r="M72" i="1"/>
  <c r="L72" i="1"/>
  <c r="AF71" i="1"/>
  <c r="Z71" i="1"/>
  <c r="Y71" i="1"/>
  <c r="U71" i="1"/>
  <c r="R71" i="1"/>
  <c r="S71" i="1" s="1"/>
  <c r="Q71" i="1"/>
  <c r="L71" i="1"/>
  <c r="AB71" i="1" s="1"/>
  <c r="AF70" i="1"/>
  <c r="AB70" i="1"/>
  <c r="Y70" i="1"/>
  <c r="W70" i="1"/>
  <c r="U70" i="1"/>
  <c r="V70" i="1" s="1"/>
  <c r="R70" i="1"/>
  <c r="S70" i="1" s="1"/>
  <c r="Q70" i="1"/>
  <c r="M70" i="1"/>
  <c r="L70" i="1"/>
  <c r="AF69" i="1"/>
  <c r="Z69" i="1"/>
  <c r="Y69" i="1"/>
  <c r="U69" i="1"/>
  <c r="Q69" i="1"/>
  <c r="R69" i="1" s="1"/>
  <c r="S69" i="1" s="1"/>
  <c r="L69" i="1"/>
  <c r="AB69" i="1" s="1"/>
  <c r="AF68" i="1"/>
  <c r="AB68" i="1"/>
  <c r="Y68" i="1"/>
  <c r="W68" i="1"/>
  <c r="V68" i="1"/>
  <c r="U68" i="1"/>
  <c r="R68" i="1"/>
  <c r="S68" i="1" s="1"/>
  <c r="Q68" i="1"/>
  <c r="M68" i="1"/>
  <c r="L68" i="1"/>
  <c r="AF67" i="1"/>
  <c r="Z67" i="1"/>
  <c r="Y67" i="1"/>
  <c r="U67" i="1"/>
  <c r="Q67" i="1"/>
  <c r="R67" i="1" s="1"/>
  <c r="S67" i="1" s="1"/>
  <c r="L67" i="1"/>
  <c r="AB67" i="1" s="1"/>
  <c r="AF66" i="1"/>
  <c r="AB66" i="1"/>
  <c r="Y66" i="1"/>
  <c r="W66" i="1"/>
  <c r="V66" i="1"/>
  <c r="U66" i="1"/>
  <c r="R66" i="1"/>
  <c r="S66" i="1" s="1"/>
  <c r="Q66" i="1"/>
  <c r="M66" i="1"/>
  <c r="L66" i="1"/>
  <c r="AF65" i="1"/>
  <c r="Z65" i="1"/>
  <c r="Y65" i="1"/>
  <c r="U65" i="1"/>
  <c r="Q65" i="1"/>
  <c r="R65" i="1" s="1"/>
  <c r="S65" i="1" s="1"/>
  <c r="L65" i="1"/>
  <c r="AB65" i="1" s="1"/>
  <c r="AF64" i="1"/>
  <c r="AB64" i="1"/>
  <c r="Y64" i="1"/>
  <c r="Z64" i="1" s="1"/>
  <c r="AA64" i="1" s="1"/>
  <c r="W64" i="1"/>
  <c r="V64" i="1"/>
  <c r="U64" i="1"/>
  <c r="R64" i="1"/>
  <c r="S64" i="1" s="1"/>
  <c r="Q64" i="1"/>
  <c r="M64" i="1"/>
  <c r="L64" i="1"/>
  <c r="AF63" i="1"/>
  <c r="Z63" i="1"/>
  <c r="Y63" i="1"/>
  <c r="U63" i="1"/>
  <c r="Q63" i="1"/>
  <c r="R63" i="1" s="1"/>
  <c r="S63" i="1" s="1"/>
  <c r="L63" i="1"/>
  <c r="AB63" i="1" s="1"/>
  <c r="AF62" i="1"/>
  <c r="AB62" i="1"/>
  <c r="Y62" i="1"/>
  <c r="Z62" i="1" s="1"/>
  <c r="AA62" i="1" s="1"/>
  <c r="W62" i="1"/>
  <c r="V62" i="1"/>
  <c r="U62" i="1"/>
  <c r="R62" i="1"/>
  <c r="S62" i="1" s="1"/>
  <c r="Q62" i="1"/>
  <c r="M62" i="1"/>
  <c r="L62" i="1"/>
  <c r="AF61" i="1"/>
  <c r="Z61" i="1"/>
  <c r="Y61" i="1"/>
  <c r="U61" i="1"/>
  <c r="Q61" i="1"/>
  <c r="R61" i="1" s="1"/>
  <c r="S61" i="1" s="1"/>
  <c r="L61" i="1"/>
  <c r="AB61" i="1" s="1"/>
  <c r="AF60" i="1"/>
  <c r="Y60" i="1"/>
  <c r="Z60" i="1" s="1"/>
  <c r="AA60" i="1" s="1"/>
  <c r="W60" i="1"/>
  <c r="V60" i="1"/>
  <c r="U60" i="1"/>
  <c r="R60" i="1"/>
  <c r="S60" i="1" s="1"/>
  <c r="Q60" i="1"/>
  <c r="M60" i="1"/>
  <c r="L60" i="1"/>
  <c r="AB60" i="1" s="1"/>
  <c r="AF59" i="1"/>
  <c r="Y59" i="1"/>
  <c r="U59" i="1"/>
  <c r="S59" i="1"/>
  <c r="Q59" i="1"/>
  <c r="R59" i="1" s="1"/>
  <c r="L59" i="1"/>
  <c r="AB59" i="1" s="1"/>
  <c r="AF58" i="1"/>
  <c r="AB58" i="1"/>
  <c r="Y58" i="1"/>
  <c r="Z58" i="1" s="1"/>
  <c r="V58" i="1"/>
  <c r="W58" i="1" s="1"/>
  <c r="U58" i="1"/>
  <c r="Q58" i="1"/>
  <c r="R58" i="1" s="1"/>
  <c r="S58" i="1" s="1"/>
  <c r="M58" i="1"/>
  <c r="L58" i="1"/>
  <c r="AF57" i="1"/>
  <c r="AA57" i="1"/>
  <c r="Y57" i="1"/>
  <c r="Z57" i="1" s="1"/>
  <c r="U57" i="1"/>
  <c r="Q57" i="1"/>
  <c r="R57" i="1" s="1"/>
  <c r="S57" i="1" s="1"/>
  <c r="L57" i="1"/>
  <c r="AF56" i="1"/>
  <c r="AA56" i="1"/>
  <c r="Y56" i="1"/>
  <c r="Z56" i="1" s="1"/>
  <c r="W56" i="1"/>
  <c r="V56" i="1"/>
  <c r="U56" i="1"/>
  <c r="R56" i="1"/>
  <c r="S56" i="1" s="1"/>
  <c r="Q56" i="1"/>
  <c r="L56" i="1"/>
  <c r="AF55" i="1"/>
  <c r="Z55" i="1"/>
  <c r="AA55" i="1" s="1"/>
  <c r="Y55" i="1"/>
  <c r="V55" i="1"/>
  <c r="U55" i="1"/>
  <c r="Q55" i="1"/>
  <c r="R55" i="1" s="1"/>
  <c r="S55" i="1" s="1"/>
  <c r="L55" i="1"/>
  <c r="AF54" i="1"/>
  <c r="Y54" i="1"/>
  <c r="V54" i="1"/>
  <c r="W54" i="1" s="1"/>
  <c r="U54" i="1"/>
  <c r="Q54" i="1"/>
  <c r="R54" i="1" s="1"/>
  <c r="S54" i="1" s="1"/>
  <c r="L54" i="1"/>
  <c r="AB54" i="1" s="1"/>
  <c r="AF53" i="1"/>
  <c r="Y53" i="1"/>
  <c r="Z53" i="1" s="1"/>
  <c r="AA53" i="1" s="1"/>
  <c r="V53" i="1"/>
  <c r="U53" i="1"/>
  <c r="W53" i="1" s="1"/>
  <c r="Q53" i="1"/>
  <c r="R53" i="1" s="1"/>
  <c r="S53" i="1" s="1"/>
  <c r="L53" i="1"/>
  <c r="AF52" i="1"/>
  <c r="Y52" i="1"/>
  <c r="V52" i="1"/>
  <c r="W52" i="1" s="1"/>
  <c r="U52" i="1"/>
  <c r="Q52" i="1"/>
  <c r="R52" i="1" s="1"/>
  <c r="S52" i="1" s="1"/>
  <c r="L52" i="1"/>
  <c r="AB52" i="1" s="1"/>
  <c r="AF51" i="1"/>
  <c r="AA51" i="1"/>
  <c r="Y51" i="1"/>
  <c r="Z51" i="1" s="1"/>
  <c r="V51" i="1"/>
  <c r="U51" i="1"/>
  <c r="W51" i="1" s="1"/>
  <c r="Q51" i="1"/>
  <c r="R51" i="1" s="1"/>
  <c r="S51" i="1" s="1"/>
  <c r="L51" i="1"/>
  <c r="AF50" i="1"/>
  <c r="Y50" i="1"/>
  <c r="V50" i="1"/>
  <c r="W50" i="1" s="1"/>
  <c r="U50" i="1"/>
  <c r="Q50" i="1"/>
  <c r="R50" i="1" s="1"/>
  <c r="S50" i="1" s="1"/>
  <c r="L50" i="1"/>
  <c r="AB50" i="1" s="1"/>
  <c r="AF49" i="1"/>
  <c r="Y49" i="1"/>
  <c r="Z49" i="1" s="1"/>
  <c r="V49" i="1"/>
  <c r="U49" i="1"/>
  <c r="Q49" i="1"/>
  <c r="R49" i="1" s="1"/>
  <c r="S49" i="1" s="1"/>
  <c r="L49" i="1"/>
  <c r="AF48" i="1"/>
  <c r="AA48" i="1"/>
  <c r="Y48" i="1"/>
  <c r="Z48" i="1" s="1"/>
  <c r="V48" i="1"/>
  <c r="W48" i="1" s="1"/>
  <c r="U48" i="1"/>
  <c r="S48" i="1"/>
  <c r="Q48" i="1"/>
  <c r="R48" i="1" s="1"/>
  <c r="L48" i="1"/>
  <c r="AF47" i="1"/>
  <c r="AA47" i="1"/>
  <c r="Y47" i="1"/>
  <c r="Z47" i="1" s="1"/>
  <c r="V47" i="1"/>
  <c r="U47" i="1"/>
  <c r="W47" i="1" s="1"/>
  <c r="S47" i="1"/>
  <c r="Q47" i="1"/>
  <c r="R47" i="1" s="1"/>
  <c r="L47" i="1"/>
  <c r="AF46" i="1"/>
  <c r="Y46" i="1"/>
  <c r="V46" i="1"/>
  <c r="W46" i="1" s="1"/>
  <c r="U46" i="1"/>
  <c r="Q46" i="1"/>
  <c r="R46" i="1" s="1"/>
  <c r="S46" i="1" s="1"/>
  <c r="L46" i="1"/>
  <c r="AF45" i="1"/>
  <c r="Y45" i="1"/>
  <c r="Z45" i="1" s="1"/>
  <c r="V45" i="1"/>
  <c r="U45" i="1"/>
  <c r="Q45" i="1"/>
  <c r="R45" i="1" s="1"/>
  <c r="S45" i="1" s="1"/>
  <c r="L45" i="1"/>
  <c r="AF44" i="1"/>
  <c r="Y44" i="1"/>
  <c r="Z44" i="1" s="1"/>
  <c r="AA44" i="1" s="1"/>
  <c r="V44" i="1"/>
  <c r="W44" i="1" s="1"/>
  <c r="U44" i="1"/>
  <c r="Q44" i="1"/>
  <c r="R44" i="1" s="1"/>
  <c r="S44" i="1" s="1"/>
  <c r="L44" i="1"/>
  <c r="AF43" i="1"/>
  <c r="AA43" i="1"/>
  <c r="Y43" i="1"/>
  <c r="Z43" i="1" s="1"/>
  <c r="V43" i="1"/>
  <c r="U43" i="1"/>
  <c r="W43" i="1" s="1"/>
  <c r="S43" i="1"/>
  <c r="Q43" i="1"/>
  <c r="R43" i="1" s="1"/>
  <c r="L43" i="1"/>
  <c r="AF42" i="1"/>
  <c r="Y42" i="1"/>
  <c r="V42" i="1"/>
  <c r="W42" i="1" s="1"/>
  <c r="U42" i="1"/>
  <c r="Q42" i="1"/>
  <c r="R42" i="1" s="1"/>
  <c r="S42" i="1" s="1"/>
  <c r="L42" i="1"/>
  <c r="AF41" i="1"/>
  <c r="Y41" i="1"/>
  <c r="Z41" i="1" s="1"/>
  <c r="V41" i="1"/>
  <c r="W41" i="1" s="1"/>
  <c r="U41" i="1"/>
  <c r="Q41" i="1"/>
  <c r="R41" i="1" s="1"/>
  <c r="S41" i="1" s="1"/>
  <c r="L41" i="1"/>
  <c r="AF40" i="1"/>
  <c r="Y40" i="1"/>
  <c r="Z40" i="1" s="1"/>
  <c r="V40" i="1"/>
  <c r="W40" i="1" s="1"/>
  <c r="U40" i="1"/>
  <c r="Q40" i="1"/>
  <c r="R40" i="1" s="1"/>
  <c r="S40" i="1" s="1"/>
  <c r="L40" i="1"/>
  <c r="AF39" i="1"/>
  <c r="AA39" i="1"/>
  <c r="Y39" i="1"/>
  <c r="Z39" i="1" s="1"/>
  <c r="V39" i="1"/>
  <c r="W39" i="1" s="1"/>
  <c r="U39" i="1"/>
  <c r="S39" i="1"/>
  <c r="Q39" i="1"/>
  <c r="R39" i="1" s="1"/>
  <c r="L39" i="1"/>
  <c r="AF38" i="1"/>
  <c r="AB38" i="1"/>
  <c r="Y38" i="1"/>
  <c r="U38" i="1"/>
  <c r="V38" i="1" s="1"/>
  <c r="W38" i="1" s="1"/>
  <c r="R38" i="1"/>
  <c r="S38" i="1" s="1"/>
  <c r="Q38" i="1"/>
  <c r="M38" i="1"/>
  <c r="L38" i="1"/>
  <c r="AF37" i="1"/>
  <c r="Z37" i="1"/>
  <c r="AA37" i="1" s="1"/>
  <c r="Y37" i="1"/>
  <c r="U37" i="1"/>
  <c r="Q37" i="1"/>
  <c r="R37" i="1" s="1"/>
  <c r="S37" i="1" s="1"/>
  <c r="L37" i="1"/>
  <c r="AB37" i="1" s="1"/>
  <c r="AF36" i="1"/>
  <c r="AB36" i="1"/>
  <c r="Y36" i="1"/>
  <c r="U36" i="1"/>
  <c r="V36" i="1" s="1"/>
  <c r="W36" i="1" s="1"/>
  <c r="R36" i="1"/>
  <c r="S36" i="1" s="1"/>
  <c r="Q36" i="1"/>
  <c r="M36" i="1"/>
  <c r="L36" i="1"/>
  <c r="AF35" i="1"/>
  <c r="Z35" i="1"/>
  <c r="AA35" i="1" s="1"/>
  <c r="Y35" i="1"/>
  <c r="U35" i="1"/>
  <c r="Q35" i="1"/>
  <c r="R35" i="1" s="1"/>
  <c r="S35" i="1" s="1"/>
  <c r="L35" i="1"/>
  <c r="AB35" i="1" s="1"/>
  <c r="AF34" i="1"/>
  <c r="AB34" i="1"/>
  <c r="Y34" i="1"/>
  <c r="U34" i="1"/>
  <c r="V34" i="1" s="1"/>
  <c r="W34" i="1" s="1"/>
  <c r="R34" i="1"/>
  <c r="S34" i="1" s="1"/>
  <c r="Q34" i="1"/>
  <c r="M34" i="1"/>
  <c r="L34" i="1"/>
  <c r="AF33" i="1"/>
  <c r="Z33" i="1"/>
  <c r="AA33" i="1" s="1"/>
  <c r="Y33" i="1"/>
  <c r="U33" i="1"/>
  <c r="Q33" i="1"/>
  <c r="R33" i="1" s="1"/>
  <c r="S33" i="1" s="1"/>
  <c r="L33" i="1"/>
  <c r="AB33" i="1" s="1"/>
  <c r="AF32" i="1"/>
  <c r="AB32" i="1"/>
  <c r="Y32" i="1"/>
  <c r="W32" i="1"/>
  <c r="U32" i="1"/>
  <c r="V32" i="1" s="1"/>
  <c r="R32" i="1"/>
  <c r="S32" i="1" s="1"/>
  <c r="Q32" i="1"/>
  <c r="M32" i="1"/>
  <c r="L32" i="1"/>
  <c r="AF31" i="1"/>
  <c r="Z31" i="1"/>
  <c r="Y31" i="1"/>
  <c r="U31" i="1"/>
  <c r="R31" i="1"/>
  <c r="S31" i="1" s="1"/>
  <c r="Q31" i="1"/>
  <c r="L31" i="1"/>
  <c r="AB31" i="1" s="1"/>
  <c r="AF30" i="1"/>
  <c r="AB30" i="1"/>
  <c r="Y30" i="1"/>
  <c r="U30" i="1"/>
  <c r="V30" i="1" s="1"/>
  <c r="W30" i="1" s="1"/>
  <c r="R30" i="1"/>
  <c r="S30" i="1" s="1"/>
  <c r="Q30" i="1"/>
  <c r="M30" i="1"/>
  <c r="L30" i="1"/>
  <c r="AF29" i="1"/>
  <c r="Z29" i="1"/>
  <c r="Y29" i="1"/>
  <c r="AA29" i="1" s="1"/>
  <c r="U29" i="1"/>
  <c r="R29" i="1"/>
  <c r="S29" i="1" s="1"/>
  <c r="Q29" i="1"/>
  <c r="L29" i="1"/>
  <c r="AB29" i="1" s="1"/>
  <c r="AF28" i="1"/>
  <c r="AB28" i="1"/>
  <c r="Y28" i="1"/>
  <c r="W28" i="1"/>
  <c r="U28" i="1"/>
  <c r="V28" i="1" s="1"/>
  <c r="R28" i="1"/>
  <c r="S28" i="1" s="1"/>
  <c r="Q28" i="1"/>
  <c r="M28" i="1"/>
  <c r="L28" i="1"/>
  <c r="AF27" i="1"/>
  <c r="AB27" i="1"/>
  <c r="Z27" i="1"/>
  <c r="Y27" i="1"/>
  <c r="U27" i="1"/>
  <c r="R27" i="1"/>
  <c r="S27" i="1" s="1"/>
  <c r="Q27" i="1"/>
  <c r="M27" i="1"/>
  <c r="AC27" i="1" s="1"/>
  <c r="L27" i="1"/>
  <c r="AF26" i="1"/>
  <c r="AB26" i="1"/>
  <c r="Z26" i="1"/>
  <c r="Y26" i="1"/>
  <c r="AA26" i="1" s="1"/>
  <c r="W26" i="1"/>
  <c r="U26" i="1"/>
  <c r="V26" i="1" s="1"/>
  <c r="R26" i="1"/>
  <c r="S26" i="1" s="1"/>
  <c r="Q26" i="1"/>
  <c r="M26" i="1"/>
  <c r="L26" i="1"/>
  <c r="AF25" i="1"/>
  <c r="AB25" i="1"/>
  <c r="Z25" i="1"/>
  <c r="Y25" i="1"/>
  <c r="AA25" i="1" s="1"/>
  <c r="U25" i="1"/>
  <c r="R25" i="1"/>
  <c r="S25" i="1" s="1"/>
  <c r="Q25" i="1"/>
  <c r="M25" i="1"/>
  <c r="L25" i="1"/>
  <c r="AF24" i="1"/>
  <c r="AB24" i="1"/>
  <c r="Z24" i="1"/>
  <c r="Y24" i="1"/>
  <c r="AA24" i="1" s="1"/>
  <c r="W24" i="1"/>
  <c r="U24" i="1"/>
  <c r="V24" i="1" s="1"/>
  <c r="R24" i="1"/>
  <c r="S24" i="1" s="1"/>
  <c r="Q24" i="1"/>
  <c r="M24" i="1"/>
  <c r="L24" i="1"/>
  <c r="AF23" i="1"/>
  <c r="AB23" i="1"/>
  <c r="Z23" i="1"/>
  <c r="Y23" i="1"/>
  <c r="AA23" i="1" s="1"/>
  <c r="U23" i="1"/>
  <c r="R23" i="1"/>
  <c r="S23" i="1" s="1"/>
  <c r="Q23" i="1"/>
  <c r="M23" i="1"/>
  <c r="AC23" i="1" s="1"/>
  <c r="L23" i="1"/>
  <c r="AF22" i="1"/>
  <c r="AB22" i="1"/>
  <c r="Z22" i="1"/>
  <c r="Y22" i="1"/>
  <c r="AA22" i="1" s="1"/>
  <c r="U22" i="1"/>
  <c r="V22" i="1" s="1"/>
  <c r="W22" i="1" s="1"/>
  <c r="R22" i="1"/>
  <c r="S22" i="1" s="1"/>
  <c r="Q22" i="1"/>
  <c r="M22" i="1"/>
  <c r="L22" i="1"/>
  <c r="AF21" i="1"/>
  <c r="AB21" i="1"/>
  <c r="Z21" i="1"/>
  <c r="Y21" i="1"/>
  <c r="U21" i="1"/>
  <c r="V21" i="1" s="1"/>
  <c r="R21" i="1"/>
  <c r="S21" i="1" s="1"/>
  <c r="Q21" i="1"/>
  <c r="M21" i="1"/>
  <c r="L21" i="1"/>
  <c r="AF20" i="1"/>
  <c r="AB20" i="1"/>
  <c r="Z20" i="1"/>
  <c r="Y20" i="1"/>
  <c r="U20" i="1"/>
  <c r="V20" i="1" s="1"/>
  <c r="R20" i="1"/>
  <c r="S20" i="1" s="1"/>
  <c r="Q20" i="1"/>
  <c r="M20" i="1"/>
  <c r="L20" i="1"/>
  <c r="AF19" i="1"/>
  <c r="AB19" i="1"/>
  <c r="Z19" i="1"/>
  <c r="Y19" i="1"/>
  <c r="U19" i="1"/>
  <c r="V19" i="1" s="1"/>
  <c r="R19" i="1"/>
  <c r="S19" i="1" s="1"/>
  <c r="Q19" i="1"/>
  <c r="M19" i="1"/>
  <c r="L19" i="1"/>
  <c r="AF18" i="1"/>
  <c r="Z18" i="1"/>
  <c r="Y18" i="1"/>
  <c r="U18" i="1"/>
  <c r="V18" i="1" s="1"/>
  <c r="R18" i="1"/>
  <c r="S18" i="1" s="1"/>
  <c r="Q18" i="1"/>
  <c r="M18" i="1"/>
  <c r="AC18" i="1" s="1"/>
  <c r="L18" i="1"/>
  <c r="AB18" i="1" s="1"/>
  <c r="AF17" i="1"/>
  <c r="Z17" i="1"/>
  <c r="Y17" i="1"/>
  <c r="AA17" i="1" s="1"/>
  <c r="U17" i="1"/>
  <c r="Q17" i="1"/>
  <c r="R17" i="1" s="1"/>
  <c r="S17" i="1" s="1"/>
  <c r="L17" i="1"/>
  <c r="AB17" i="1" s="1"/>
  <c r="AF16" i="1"/>
  <c r="AB16" i="1"/>
  <c r="Y16" i="1"/>
  <c r="W16" i="1"/>
  <c r="V16" i="1"/>
  <c r="U16" i="1"/>
  <c r="R16" i="1"/>
  <c r="S16" i="1" s="1"/>
  <c r="Q16" i="1"/>
  <c r="M16" i="1"/>
  <c r="L16" i="1"/>
  <c r="AF15" i="1"/>
  <c r="Z15" i="1"/>
  <c r="Y15" i="1"/>
  <c r="AA15" i="1" s="1"/>
  <c r="U15" i="1"/>
  <c r="S15" i="1"/>
  <c r="R15" i="1"/>
  <c r="Q15" i="1"/>
  <c r="L15" i="1"/>
  <c r="AB15" i="1" s="1"/>
  <c r="AF14" i="1"/>
  <c r="AB14" i="1"/>
  <c r="Y14" i="1"/>
  <c r="U14" i="1"/>
  <c r="V14" i="1" s="1"/>
  <c r="W14" i="1" s="1"/>
  <c r="R14" i="1"/>
  <c r="S14" i="1" s="1"/>
  <c r="Q14" i="1"/>
  <c r="M14" i="1"/>
  <c r="L14" i="1"/>
  <c r="AF13" i="1"/>
  <c r="Z13" i="1"/>
  <c r="Y13" i="1"/>
  <c r="AA13" i="1" s="1"/>
  <c r="U13" i="1"/>
  <c r="R13" i="1"/>
  <c r="S13" i="1" s="1"/>
  <c r="Q13" i="1"/>
  <c r="M13" i="1"/>
  <c r="AC13" i="1" s="1"/>
  <c r="L13" i="1"/>
  <c r="AB13" i="1" s="1"/>
  <c r="AF12" i="1"/>
  <c r="AB12" i="1"/>
  <c r="Z12" i="1"/>
  <c r="AA12" i="1" s="1"/>
  <c r="Y12" i="1"/>
  <c r="U12" i="1"/>
  <c r="V12" i="1" s="1"/>
  <c r="W12" i="1" s="1"/>
  <c r="R12" i="1"/>
  <c r="S12" i="1" s="1"/>
  <c r="Q12" i="1"/>
  <c r="M12" i="1"/>
  <c r="L12" i="1"/>
  <c r="AF11" i="1"/>
  <c r="AB11" i="1"/>
  <c r="Z11" i="1"/>
  <c r="Y11" i="1"/>
  <c r="AA11" i="1" s="1"/>
  <c r="U11" i="1"/>
  <c r="R11" i="1"/>
  <c r="S11" i="1" s="1"/>
  <c r="Q11" i="1"/>
  <c r="M11" i="1"/>
  <c r="AC11" i="1" s="1"/>
  <c r="L11" i="1"/>
  <c r="AF10" i="1"/>
  <c r="AB10" i="1"/>
  <c r="Z10" i="1"/>
  <c r="AA10" i="1" s="1"/>
  <c r="Y10" i="1"/>
  <c r="U10" i="1"/>
  <c r="V10" i="1" s="1"/>
  <c r="W10" i="1" s="1"/>
  <c r="R10" i="1"/>
  <c r="S10" i="1" s="1"/>
  <c r="Q10" i="1"/>
  <c r="M10" i="1"/>
  <c r="L10" i="1"/>
  <c r="AF9" i="1"/>
  <c r="AB9" i="1"/>
  <c r="Z9" i="1"/>
  <c r="Y9" i="1"/>
  <c r="AA9" i="1" s="1"/>
  <c r="U9" i="1"/>
  <c r="R9" i="1"/>
  <c r="S9" i="1" s="1"/>
  <c r="Q9" i="1"/>
  <c r="M9" i="1"/>
  <c r="AC9" i="1" s="1"/>
  <c r="L9" i="1"/>
  <c r="AF8" i="1"/>
  <c r="AB8" i="1"/>
  <c r="Z8" i="1"/>
  <c r="AA8" i="1" s="1"/>
  <c r="Y8" i="1"/>
  <c r="U8" i="1"/>
  <c r="V8" i="1" s="1"/>
  <c r="W8" i="1" s="1"/>
  <c r="R8" i="1"/>
  <c r="S8" i="1" s="1"/>
  <c r="Q8" i="1"/>
  <c r="M8" i="1"/>
  <c r="L8" i="1"/>
  <c r="AF7" i="1"/>
  <c r="AB7" i="1"/>
  <c r="Z7" i="1"/>
  <c r="Y7" i="1"/>
  <c r="AA7" i="1" s="1"/>
  <c r="U7" i="1"/>
  <c r="R7" i="1"/>
  <c r="S7" i="1" s="1"/>
  <c r="Q7" i="1"/>
  <c r="M7" i="1"/>
  <c r="AC7" i="1" s="1"/>
  <c r="L7" i="1"/>
  <c r="AF6" i="1"/>
  <c r="AB6" i="1"/>
  <c r="Z6" i="1"/>
  <c r="Y6" i="1"/>
  <c r="AA6" i="1" s="1"/>
  <c r="U6" i="1"/>
  <c r="V6" i="1" s="1"/>
  <c r="W6" i="1" s="1"/>
  <c r="R6" i="1"/>
  <c r="S6" i="1" s="1"/>
  <c r="Q6" i="1"/>
  <c r="M6" i="1"/>
  <c r="L6" i="1"/>
  <c r="AF5" i="1"/>
  <c r="AB5" i="1"/>
  <c r="Z5" i="1"/>
  <c r="Y5" i="1"/>
  <c r="AA5" i="1" s="1"/>
  <c r="U5" i="1"/>
  <c r="R5" i="1"/>
  <c r="S5" i="1" s="1"/>
  <c r="Q5" i="1"/>
  <c r="M5" i="1"/>
  <c r="AC5" i="1" s="1"/>
  <c r="L5" i="1"/>
  <c r="AF4" i="1"/>
  <c r="AB4" i="1"/>
  <c r="Z4" i="1"/>
  <c r="Y4" i="1"/>
  <c r="AA4" i="1" s="1"/>
  <c r="U4" i="1"/>
  <c r="V4" i="1" s="1"/>
  <c r="W4" i="1" s="1"/>
  <c r="R4" i="1"/>
  <c r="S4" i="1" s="1"/>
  <c r="Q4" i="1"/>
  <c r="M4" i="1"/>
  <c r="L4" i="1"/>
  <c r="AF3" i="1"/>
  <c r="AB3" i="1"/>
  <c r="Z3" i="1"/>
  <c r="Y3" i="1"/>
  <c r="AA3" i="1" s="1"/>
  <c r="U3" i="1"/>
  <c r="R3" i="1"/>
  <c r="S3" i="1" s="1"/>
  <c r="Q3" i="1"/>
  <c r="M3" i="1"/>
  <c r="AC3" i="1" s="1"/>
  <c r="L3" i="1"/>
  <c r="AF2" i="1"/>
  <c r="AB2" i="1"/>
  <c r="Z2" i="1"/>
  <c r="Y2" i="1"/>
  <c r="Y85" i="1" s="1"/>
  <c r="U2" i="1"/>
  <c r="R2" i="1"/>
  <c r="S2" i="1" s="1"/>
  <c r="Q2" i="1"/>
  <c r="M2" i="1"/>
  <c r="L2" i="1"/>
  <c r="O16" i="1" l="1"/>
  <c r="O6" i="1"/>
  <c r="AE6" i="1" s="1"/>
  <c r="W3" i="1"/>
  <c r="V25" i="1"/>
  <c r="W25" i="1" s="1"/>
  <c r="AC28" i="1"/>
  <c r="N28" i="1"/>
  <c r="W29" i="1"/>
  <c r="V29" i="1"/>
  <c r="AC32" i="1"/>
  <c r="N32" i="1"/>
  <c r="O32" i="1" s="1"/>
  <c r="V83" i="1"/>
  <c r="W83" i="1"/>
  <c r="N2" i="1"/>
  <c r="AC2" i="1"/>
  <c r="V3" i="1"/>
  <c r="N4" i="1"/>
  <c r="AD4" i="1" s="1"/>
  <c r="AC4" i="1"/>
  <c r="V5" i="1"/>
  <c r="W5" i="1" s="1"/>
  <c r="N6" i="1"/>
  <c r="AD6" i="1" s="1"/>
  <c r="AC6" i="1"/>
  <c r="V7" i="1"/>
  <c r="W7" i="1" s="1"/>
  <c r="N8" i="1"/>
  <c r="AD8" i="1" s="1"/>
  <c r="AC8" i="1"/>
  <c r="V9" i="1"/>
  <c r="W9" i="1" s="1"/>
  <c r="N10" i="1"/>
  <c r="AD10" i="1" s="1"/>
  <c r="AC10" i="1"/>
  <c r="V11" i="1"/>
  <c r="W11" i="1" s="1"/>
  <c r="N12" i="1"/>
  <c r="AD12" i="1" s="1"/>
  <c r="AC12" i="1"/>
  <c r="V13" i="1"/>
  <c r="W13" i="1" s="1"/>
  <c r="N14" i="1"/>
  <c r="AC14" i="1"/>
  <c r="V15" i="1"/>
  <c r="W15" i="1" s="1"/>
  <c r="N16" i="1"/>
  <c r="AC16" i="1"/>
  <c r="V17" i="1"/>
  <c r="W17" i="1" s="1"/>
  <c r="N18" i="1"/>
  <c r="AD18" i="1" s="1"/>
  <c r="AC19" i="1"/>
  <c r="N19" i="1"/>
  <c r="AD19" i="1" s="1"/>
  <c r="AC20" i="1"/>
  <c r="N20" i="1"/>
  <c r="AD20" i="1" s="1"/>
  <c r="AC21" i="1"/>
  <c r="N21" i="1"/>
  <c r="AD21" i="1" s="1"/>
  <c r="O22" i="1"/>
  <c r="AE22" i="1" s="1"/>
  <c r="AC22" i="1"/>
  <c r="N22" i="1"/>
  <c r="AD22" i="1" s="1"/>
  <c r="V27" i="1"/>
  <c r="W27" i="1" s="1"/>
  <c r="AC34" i="1"/>
  <c r="N34" i="1"/>
  <c r="AD34" i="1" s="1"/>
  <c r="W37" i="1"/>
  <c r="V37" i="1"/>
  <c r="AB48" i="1"/>
  <c r="M48" i="1"/>
  <c r="V75" i="1"/>
  <c r="W75" i="1"/>
  <c r="AB44" i="1"/>
  <c r="M44" i="1"/>
  <c r="U85" i="1"/>
  <c r="Z14" i="1"/>
  <c r="AA14" i="1" s="1"/>
  <c r="M15" i="1"/>
  <c r="M85" i="1" s="1"/>
  <c r="Z16" i="1"/>
  <c r="AA16" i="1" s="1"/>
  <c r="M17" i="1"/>
  <c r="W18" i="1"/>
  <c r="O19" i="1"/>
  <c r="W19" i="1"/>
  <c r="W20" i="1"/>
  <c r="O21" i="1"/>
  <c r="W21" i="1"/>
  <c r="O24" i="1"/>
  <c r="AE24" i="1" s="1"/>
  <c r="AC24" i="1"/>
  <c r="N24" i="1"/>
  <c r="AD24" i="1" s="1"/>
  <c r="AA27" i="1"/>
  <c r="O30" i="1"/>
  <c r="AC30" i="1"/>
  <c r="N30" i="1"/>
  <c r="V31" i="1"/>
  <c r="W31" i="1" s="1"/>
  <c r="AA34" i="1"/>
  <c r="AC36" i="1"/>
  <c r="N36" i="1"/>
  <c r="Z42" i="1"/>
  <c r="AA42" i="1" s="1"/>
  <c r="Z50" i="1"/>
  <c r="AA50" i="1" s="1"/>
  <c r="AB53" i="1"/>
  <c r="M53" i="1"/>
  <c r="V61" i="1"/>
  <c r="W61" i="1"/>
  <c r="R85" i="1"/>
  <c r="S85" i="1" s="1"/>
  <c r="AC25" i="1"/>
  <c r="V35" i="1"/>
  <c r="W35" i="1" s="1"/>
  <c r="AA38" i="1"/>
  <c r="Q85" i="1"/>
  <c r="V2" i="1"/>
  <c r="AA2" i="1"/>
  <c r="N3" i="1"/>
  <c r="N5" i="1"/>
  <c r="N7" i="1"/>
  <c r="N9" i="1"/>
  <c r="N11" i="1"/>
  <c r="N13" i="1"/>
  <c r="AA18" i="1"/>
  <c r="AA19" i="1"/>
  <c r="AA20" i="1"/>
  <c r="AA21" i="1"/>
  <c r="W23" i="1"/>
  <c r="V23" i="1"/>
  <c r="AC26" i="1"/>
  <c r="N26" i="1"/>
  <c r="AD26" i="1" s="1"/>
  <c r="AA31" i="1"/>
  <c r="V33" i="1"/>
  <c r="W33" i="1" s="1"/>
  <c r="AC38" i="1"/>
  <c r="N38" i="1"/>
  <c r="AD38" i="1" s="1"/>
  <c r="AB40" i="1"/>
  <c r="M40" i="1"/>
  <c r="Z46" i="1"/>
  <c r="AA46" i="1"/>
  <c r="AB39" i="1"/>
  <c r="M39" i="1"/>
  <c r="AB43" i="1"/>
  <c r="M43" i="1"/>
  <c r="AB47" i="1"/>
  <c r="M47" i="1"/>
  <c r="Z52" i="1"/>
  <c r="AA52" i="1" s="1"/>
  <c r="AB55" i="1"/>
  <c r="M55" i="1"/>
  <c r="AB56" i="1"/>
  <c r="M56" i="1"/>
  <c r="V65" i="1"/>
  <c r="W65" i="1" s="1"/>
  <c r="AC75" i="1"/>
  <c r="AC78" i="1"/>
  <c r="N78" i="1"/>
  <c r="AD78" i="1" s="1"/>
  <c r="AC83" i="1"/>
  <c r="Z28" i="1"/>
  <c r="AA28" i="1" s="1"/>
  <c r="M29" i="1"/>
  <c r="Z30" i="1"/>
  <c r="AA30" i="1" s="1"/>
  <c r="M31" i="1"/>
  <c r="Z32" i="1"/>
  <c r="AA32" i="1" s="1"/>
  <c r="M33" i="1"/>
  <c r="Z34" i="1"/>
  <c r="M35" i="1"/>
  <c r="Z36" i="1"/>
  <c r="AA36" i="1" s="1"/>
  <c r="M37" i="1"/>
  <c r="Z38" i="1"/>
  <c r="AA41" i="1"/>
  <c r="AB42" i="1"/>
  <c r="M42" i="1"/>
  <c r="AA45" i="1"/>
  <c r="AB46" i="1"/>
  <c r="M46" i="1"/>
  <c r="AA49" i="1"/>
  <c r="Z54" i="1"/>
  <c r="AA54" i="1" s="1"/>
  <c r="W57" i="1"/>
  <c r="V57" i="1"/>
  <c r="AC60" i="1"/>
  <c r="N60" i="1"/>
  <c r="AD60" i="1" s="1"/>
  <c r="O60" i="1"/>
  <c r="AE60" i="1" s="1"/>
  <c r="AC64" i="1"/>
  <c r="N64" i="1"/>
  <c r="AD64" i="1" s="1"/>
  <c r="O64" i="1"/>
  <c r="AE64" i="1" s="1"/>
  <c r="V69" i="1"/>
  <c r="W69" i="1" s="1"/>
  <c r="V73" i="1"/>
  <c r="W73" i="1"/>
  <c r="N23" i="1"/>
  <c r="N25" i="1"/>
  <c r="N27" i="1"/>
  <c r="AA40" i="1"/>
  <c r="AB41" i="1"/>
  <c r="M41" i="1"/>
  <c r="AB45" i="1"/>
  <c r="M45" i="1"/>
  <c r="W45" i="1"/>
  <c r="AB49" i="1"/>
  <c r="M49" i="1"/>
  <c r="W49" i="1"/>
  <c r="AB51" i="1"/>
  <c r="M51" i="1"/>
  <c r="AC58" i="1"/>
  <c r="AC68" i="1"/>
  <c r="N68" i="1"/>
  <c r="AC72" i="1"/>
  <c r="N72" i="1"/>
  <c r="O72" i="1"/>
  <c r="V59" i="1"/>
  <c r="W59" i="1" s="1"/>
  <c r="AA61" i="1"/>
  <c r="AA65" i="1"/>
  <c r="AA69" i="1"/>
  <c r="AA73" i="1"/>
  <c r="AA75" i="1"/>
  <c r="V77" i="1"/>
  <c r="W77" i="1" s="1"/>
  <c r="AC80" i="1"/>
  <c r="N80" i="1"/>
  <c r="AD80" i="1" s="1"/>
  <c r="AC62" i="1"/>
  <c r="N62" i="1"/>
  <c r="AD62" i="1" s="1"/>
  <c r="V63" i="1"/>
  <c r="W63" i="1"/>
  <c r="AC66" i="1"/>
  <c r="N66" i="1"/>
  <c r="O66" i="1"/>
  <c r="V67" i="1"/>
  <c r="W67" i="1" s="1"/>
  <c r="AC70" i="1"/>
  <c r="N70" i="1"/>
  <c r="AD70" i="1" s="1"/>
  <c r="V71" i="1"/>
  <c r="W71" i="1"/>
  <c r="AC74" i="1"/>
  <c r="N74" i="1"/>
  <c r="AD74" i="1" s="1"/>
  <c r="V79" i="1"/>
  <c r="W79" i="1"/>
  <c r="AC82" i="1"/>
  <c r="N82" i="1"/>
  <c r="AD82" i="1" s="1"/>
  <c r="O82" i="1"/>
  <c r="AE82" i="1" s="1"/>
  <c r="M50" i="1"/>
  <c r="M52" i="1"/>
  <c r="M54" i="1"/>
  <c r="W55" i="1"/>
  <c r="AB57" i="1"/>
  <c r="M57" i="1"/>
  <c r="N58" i="1"/>
  <c r="AD58" i="1" s="1"/>
  <c r="AA58" i="1"/>
  <c r="Z59" i="1"/>
  <c r="AA59" i="1" s="1"/>
  <c r="AA63" i="1"/>
  <c r="AA67" i="1"/>
  <c r="AA70" i="1"/>
  <c r="AA71" i="1"/>
  <c r="AC76" i="1"/>
  <c r="N76" i="1"/>
  <c r="AD76" i="1" s="1"/>
  <c r="O76" i="1"/>
  <c r="AE76" i="1" s="1"/>
  <c r="AA79" i="1"/>
  <c r="V81" i="1"/>
  <c r="W81" i="1" s="1"/>
  <c r="AC84" i="1"/>
  <c r="N84" i="1"/>
  <c r="AD84" i="1" s="1"/>
  <c r="M59" i="1"/>
  <c r="M61" i="1"/>
  <c r="M63" i="1"/>
  <c r="M65" i="1"/>
  <c r="Z66" i="1"/>
  <c r="AA66" i="1" s="1"/>
  <c r="M67" i="1"/>
  <c r="Z68" i="1"/>
  <c r="AA68" i="1" s="1"/>
  <c r="M69" i="1"/>
  <c r="Z70" i="1"/>
  <c r="M71" i="1"/>
  <c r="Z72" i="1"/>
  <c r="AA72" i="1" s="1"/>
  <c r="M73" i="1"/>
  <c r="N75" i="1"/>
  <c r="N77" i="1"/>
  <c r="N79" i="1"/>
  <c r="N81" i="1"/>
  <c r="N83" i="1"/>
  <c r="AE32" i="1" l="1"/>
  <c r="N50" i="1"/>
  <c r="AD50" i="1" s="1"/>
  <c r="AC50" i="1"/>
  <c r="AD68" i="1"/>
  <c r="AD23" i="1"/>
  <c r="O23" i="1"/>
  <c r="AE23" i="1" s="1"/>
  <c r="N48" i="1"/>
  <c r="AD48" i="1" s="1"/>
  <c r="AC48" i="1"/>
  <c r="O10" i="1"/>
  <c r="AE10" i="1" s="1"/>
  <c r="AC71" i="1"/>
  <c r="N71" i="1"/>
  <c r="AD71" i="1" s="1"/>
  <c r="O71" i="1"/>
  <c r="AE71" i="1" s="1"/>
  <c r="AD72" i="1"/>
  <c r="O13" i="1"/>
  <c r="AE13" i="1" s="1"/>
  <c r="AD13" i="1"/>
  <c r="AD5" i="1"/>
  <c r="O5" i="1"/>
  <c r="AE5" i="1" s="1"/>
  <c r="AD36" i="1"/>
  <c r="O18" i="1"/>
  <c r="AE18" i="1" s="1"/>
  <c r="AD2" i="1"/>
  <c r="AD28" i="1"/>
  <c r="O12" i="1"/>
  <c r="AE12" i="1" s="1"/>
  <c r="O83" i="1"/>
  <c r="AE83" i="1" s="1"/>
  <c r="AD83" i="1"/>
  <c r="O75" i="1"/>
  <c r="AE75" i="1" s="1"/>
  <c r="AD75" i="1"/>
  <c r="N59" i="1"/>
  <c r="AD59" i="1" s="1"/>
  <c r="AC59" i="1"/>
  <c r="AC54" i="1"/>
  <c r="N54" i="1"/>
  <c r="AD54" i="1" s="1"/>
  <c r="O74" i="1"/>
  <c r="AE74" i="1" s="1"/>
  <c r="AD66" i="1"/>
  <c r="O62" i="1"/>
  <c r="AE62" i="1" s="1"/>
  <c r="O58" i="1"/>
  <c r="AE58" i="1" s="1"/>
  <c r="AC49" i="1"/>
  <c r="N49" i="1"/>
  <c r="AD49" i="1" s="1"/>
  <c r="O27" i="1"/>
  <c r="AE27" i="1" s="1"/>
  <c r="AD27" i="1"/>
  <c r="O78" i="1"/>
  <c r="AE78" i="1" s="1"/>
  <c r="N55" i="1"/>
  <c r="AD55" i="1" s="1"/>
  <c r="AC55" i="1"/>
  <c r="N47" i="1"/>
  <c r="AD47" i="1" s="1"/>
  <c r="AC47" i="1"/>
  <c r="O39" i="1"/>
  <c r="AE39" i="1" s="1"/>
  <c r="N39" i="1"/>
  <c r="AD39" i="1" s="1"/>
  <c r="AC39" i="1"/>
  <c r="O40" i="1"/>
  <c r="AE40" i="1" s="1"/>
  <c r="N40" i="1"/>
  <c r="AD40" i="1" s="1"/>
  <c r="AC40" i="1"/>
  <c r="O38" i="1"/>
  <c r="AE38" i="1" s="1"/>
  <c r="O26" i="1"/>
  <c r="AE26" i="1" s="1"/>
  <c r="O11" i="1"/>
  <c r="AE11" i="1" s="1"/>
  <c r="AD11" i="1"/>
  <c r="O3" i="1"/>
  <c r="AE3" i="1" s="1"/>
  <c r="AD3" i="1"/>
  <c r="Z85" i="1"/>
  <c r="AA85" i="1" s="1"/>
  <c r="AC17" i="1"/>
  <c r="N17" i="1"/>
  <c r="AD17" i="1" s="1"/>
  <c r="O17" i="1"/>
  <c r="AE17" i="1" s="1"/>
  <c r="O34" i="1"/>
  <c r="AE34" i="1" s="1"/>
  <c r="AD14" i="1"/>
  <c r="O14" i="1"/>
  <c r="AE14" i="1" s="1"/>
  <c r="O8" i="1"/>
  <c r="AE8" i="1" s="1"/>
  <c r="O79" i="1"/>
  <c r="AE79" i="1" s="1"/>
  <c r="AD79" i="1"/>
  <c r="AC63" i="1"/>
  <c r="N63" i="1"/>
  <c r="AD63" i="1" s="1"/>
  <c r="AE72" i="1"/>
  <c r="O46" i="1"/>
  <c r="AE46" i="1" s="1"/>
  <c r="N46" i="1"/>
  <c r="AD46" i="1" s="1"/>
  <c r="AC46" i="1"/>
  <c r="N56" i="1"/>
  <c r="AD56" i="1" s="1"/>
  <c r="AC56" i="1"/>
  <c r="N43" i="1"/>
  <c r="AD43" i="1" s="1"/>
  <c r="AC43" i="1"/>
  <c r="O7" i="1"/>
  <c r="AE7" i="1" s="1"/>
  <c r="AD7" i="1"/>
  <c r="V85" i="1"/>
  <c r="W85" i="1" s="1"/>
  <c r="W2" i="1"/>
  <c r="AC15" i="1"/>
  <c r="N15" i="1"/>
  <c r="AD15" i="1" s="1"/>
  <c r="O15" i="1"/>
  <c r="AE15" i="1" s="1"/>
  <c r="AD32" i="1"/>
  <c r="AE16" i="1"/>
  <c r="O77" i="1"/>
  <c r="AE77" i="1" s="1"/>
  <c r="AD77" i="1"/>
  <c r="AC67" i="1"/>
  <c r="N67" i="1"/>
  <c r="AD67" i="1" s="1"/>
  <c r="AC61" i="1"/>
  <c r="N61" i="1"/>
  <c r="AD61" i="1" s="1"/>
  <c r="AE66" i="1"/>
  <c r="O45" i="1"/>
  <c r="AE45" i="1" s="1"/>
  <c r="AC45" i="1"/>
  <c r="N45" i="1"/>
  <c r="AD45" i="1" s="1"/>
  <c r="AC35" i="1"/>
  <c r="N35" i="1"/>
  <c r="AD35" i="1" s="1"/>
  <c r="O35" i="1"/>
  <c r="AE35" i="1" s="1"/>
  <c r="AC31" i="1"/>
  <c r="N31" i="1"/>
  <c r="AD31" i="1" s="1"/>
  <c r="O31" i="1"/>
  <c r="AE31" i="1" s="1"/>
  <c r="AE30" i="1"/>
  <c r="O20" i="1"/>
  <c r="AE20" i="1" s="1"/>
  <c r="AD81" i="1"/>
  <c r="O81" i="1"/>
  <c r="AE81" i="1" s="1"/>
  <c r="AC73" i="1"/>
  <c r="N73" i="1"/>
  <c r="AD73" i="1" s="1"/>
  <c r="AC69" i="1"/>
  <c r="N69" i="1"/>
  <c r="AD69" i="1" s="1"/>
  <c r="AC65" i="1"/>
  <c r="N65" i="1"/>
  <c r="AD65" i="1" s="1"/>
  <c r="O65" i="1"/>
  <c r="AE65" i="1" s="1"/>
  <c r="O84" i="1"/>
  <c r="AE84" i="1" s="1"/>
  <c r="AC57" i="1"/>
  <c r="N57" i="1"/>
  <c r="AD57" i="1" s="1"/>
  <c r="AC52" i="1"/>
  <c r="N52" i="1"/>
  <c r="AD52" i="1" s="1"/>
  <c r="O70" i="1"/>
  <c r="AE70" i="1" s="1"/>
  <c r="O80" i="1"/>
  <c r="AE80" i="1" s="1"/>
  <c r="O68" i="1"/>
  <c r="AE68" i="1" s="1"/>
  <c r="O51" i="1"/>
  <c r="AE51" i="1" s="1"/>
  <c r="AC51" i="1"/>
  <c r="N51" i="1"/>
  <c r="AD51" i="1" s="1"/>
  <c r="AC41" i="1"/>
  <c r="N41" i="1"/>
  <c r="AD41" i="1" s="1"/>
  <c r="AD25" i="1"/>
  <c r="O25" i="1"/>
  <c r="AE25" i="1" s="1"/>
  <c r="N42" i="1"/>
  <c r="AD42" i="1" s="1"/>
  <c r="AC42" i="1"/>
  <c r="AC37" i="1"/>
  <c r="N37" i="1"/>
  <c r="AD37" i="1" s="1"/>
  <c r="O37" i="1"/>
  <c r="AE37" i="1" s="1"/>
  <c r="AC33" i="1"/>
  <c r="N33" i="1"/>
  <c r="AD33" i="1" s="1"/>
  <c r="O33" i="1"/>
  <c r="AE33" i="1" s="1"/>
  <c r="AC29" i="1"/>
  <c r="AC85" i="1" s="1"/>
  <c r="N29" i="1"/>
  <c r="AD29" i="1" s="1"/>
  <c r="AD9" i="1"/>
  <c r="O9" i="1"/>
  <c r="AE9" i="1" s="1"/>
  <c r="O2" i="1"/>
  <c r="AC53" i="1"/>
  <c r="N53" i="1"/>
  <c r="AD53" i="1" s="1"/>
  <c r="O36" i="1"/>
  <c r="AE36" i="1" s="1"/>
  <c r="AD30" i="1"/>
  <c r="AE21" i="1"/>
  <c r="AE19" i="1"/>
  <c r="O44" i="1"/>
  <c r="AE44" i="1" s="1"/>
  <c r="N44" i="1"/>
  <c r="AD44" i="1" s="1"/>
  <c r="AC44" i="1"/>
  <c r="AD16" i="1"/>
  <c r="O28" i="1"/>
  <c r="AE28" i="1" s="1"/>
  <c r="O4" i="1"/>
  <c r="AE4" i="1" s="1"/>
  <c r="AD85" i="1" l="1"/>
  <c r="O55" i="1"/>
  <c r="AE55" i="1" s="1"/>
  <c r="O59" i="1"/>
  <c r="AE59" i="1" s="1"/>
  <c r="N85" i="1"/>
  <c r="O85" i="1" s="1"/>
  <c r="O50" i="1"/>
  <c r="AE50" i="1" s="1"/>
  <c r="AC86" i="1"/>
  <c r="AC87" i="1" s="1"/>
  <c r="O53" i="1"/>
  <c r="AE53" i="1" s="1"/>
  <c r="O29" i="1"/>
  <c r="AE29" i="1" s="1"/>
  <c r="O41" i="1"/>
  <c r="AE41" i="1" s="1"/>
  <c r="O73" i="1"/>
  <c r="AE73" i="1" s="1"/>
  <c r="O67" i="1"/>
  <c r="AE67" i="1" s="1"/>
  <c r="O43" i="1"/>
  <c r="AE43" i="1" s="1"/>
  <c r="O63" i="1"/>
  <c r="AE63" i="1" s="1"/>
  <c r="O47" i="1"/>
  <c r="AE47" i="1" s="1"/>
  <c r="O54" i="1"/>
  <c r="AE54" i="1" s="1"/>
  <c r="O42" i="1"/>
  <c r="AE42" i="1" s="1"/>
  <c r="O57" i="1"/>
  <c r="AE57" i="1" s="1"/>
  <c r="O56" i="1"/>
  <c r="AE56" i="1" s="1"/>
  <c r="AE2" i="1"/>
  <c r="O52" i="1"/>
  <c r="AE52" i="1" s="1"/>
  <c r="O69" i="1"/>
  <c r="AE69" i="1" s="1"/>
  <c r="O61" i="1"/>
  <c r="AE61" i="1" s="1"/>
  <c r="O49" i="1"/>
  <c r="AE49" i="1" s="1"/>
  <c r="O48" i="1"/>
  <c r="AE48" i="1" s="1"/>
  <c r="AE85" i="1" l="1"/>
</calcChain>
</file>

<file path=xl/sharedStrings.xml><?xml version="1.0" encoding="utf-8"?>
<sst xmlns="http://schemas.openxmlformats.org/spreadsheetml/2006/main" count="439" uniqueCount="248">
  <si>
    <t>Α/Α</t>
  </si>
  <si>
    <t>ΚΩΔΙΚΟΣ</t>
  </si>
  <si>
    <t>ΠΕΡΙΓΡΑΦΗ</t>
  </si>
  <si>
    <t>Κωδικός CPV</t>
  </si>
  <si>
    <t>ΤΕΧΝΙΚΕΣ ΠΡΟΔΙΑΓΡΑΦΕΣ</t>
  </si>
  <si>
    <t>Μ.Μ</t>
  </si>
  <si>
    <t>ΚΩΔ. Π.Τ.</t>
  </si>
  <si>
    <t xml:space="preserve">TIMH ΠΑΡΑΤΗΡΗΤΗΡΙΟΥ </t>
  </si>
  <si>
    <t>ΤΙΜΗ ΤΕΛΕΥΤΑΙΑΣ ΑΓΟΡΑΣ</t>
  </si>
  <si>
    <t>ΕΝΔΕΙΚΤΙΚΗ ΤΙΜΗ ΜΟΝΑΔΟΣ</t>
  </si>
  <si>
    <t>ΣΥΝΤΕΛΕΣΤΗΣ Φ.Π.Α.</t>
  </si>
  <si>
    <t>ΠΟΣΟΤΗΤΑ Ο.Μ. ΕΔΡΑΣ (ΑΓ. ΝΙΚΟΛΑΟΣ)</t>
  </si>
  <si>
    <t>ΕΝΔΕΙΚΤΙΚΟ ΚΟΣΤΟΣ ΟΜΕ ΑΓ. ΝΙΚΟΛΑΟΣ ΠΛΕΟΝ ΦΠΑ</t>
  </si>
  <si>
    <t xml:space="preserve">ΦΠΑ </t>
  </si>
  <si>
    <t>ΣΥΝΟΛΙΚΗ ΑΞΙΑ ΟΜΕ ΑΓ. ΝΙΚΟΛΑΟΣ</t>
  </si>
  <si>
    <t>ΠΟΣΟΤΗΤΑ ΑΟΜ ΙΕΡΑΠΕΤΡΑΣ</t>
  </si>
  <si>
    <t>ΕΝΔΕΙΚΤΙΚΟ ΚΟΣΤΟΣ ΑΟΜ ΙΕΡΑΠΕΤΡΑΣ ΠΛΕΟΝ ΦΠΑ</t>
  </si>
  <si>
    <t>ΣΥΝΟΛΙΚΗ ΑΞΙΑ ΑΟΜ ΙΕΡΑΠΕΤΡΑΣ</t>
  </si>
  <si>
    <t>ΠΟΣΟΤΗΤΑ ΑΟΜ ΣΗΤΕΙΑΣ</t>
  </si>
  <si>
    <t>ΕΝΔΕΙΚΤΙΚΟ ΚΟΣΤΟΣ ΑΟΜ ΣΗΤΕΙΑΣ ΠΛΕΟΝ ΦΠΑ</t>
  </si>
  <si>
    <t>ΣΥΝΟΛΙΚΗ ΑΞΙΑ ΑΟΜ ΣΗΤΕΙΑΣ</t>
  </si>
  <si>
    <t>ΠΟΣΟΤΗΤΑ ΓΝ-ΚΥ ΝΕΑΠΟΛΕΩΣ "ΔΙΑΛΥΝΑΚΕΙΟ"</t>
  </si>
  <si>
    <t>ΕΝΔΕΙΚΤΙΚΟ ΚΟΣΤΟΣ ΓΝ-ΚΥ ΝΕΑΠΟΛΕΩΣ "ΔΙΑΛΥΝΑΚΕΙΟ" ΠΛΕΟΝ ΦΠΑ</t>
  </si>
  <si>
    <t>ΣΥΝΟΛΙΚΗ ΑΞΙΑ ΓΝ-ΚΥ ΝΕΑΠΟΛΕΩΣ "ΔΙΑΛΥΝΑΚΕΙΟ"</t>
  </si>
  <si>
    <t>ΣΥΝΟΛΙΚΗ ΠΟΣΟΤΗΤΑ</t>
  </si>
  <si>
    <t>ΣΥΝΟΛΙΚΟ ΕΝΔΕΙΚΤΙΚΟ ΚΟΣΤΟΣ ΠΛΕΟΝ ΦΠΑ</t>
  </si>
  <si>
    <t>ΣΥΝΟΛΙΚΟΣ ΦΠΑ</t>
  </si>
  <si>
    <t xml:space="preserve">ΣΥΝΟΛΙΚΗ ΤΕΛΙΚΗ ΑΞΙΑ </t>
  </si>
  <si>
    <r>
      <t xml:space="preserve">ΑΕΡΑΓΩΓΟΙ ΣΤΟΜΑΤΟΦΑΡΥΓΓΙΚΟΙ ΠΛΑΣΤΙΚΟΙ </t>
    </r>
    <r>
      <rPr>
        <sz val="8"/>
        <rFont val="Tahoma"/>
        <family val="2"/>
        <charset val="161"/>
      </rPr>
      <t xml:space="preserve"> 2 - 80MM</t>
    </r>
  </si>
  <si>
    <t>Συσκευές αναισθησίας και ανάνηψης 33172000-6</t>
  </si>
  <si>
    <t>Κατασκευασμένοι από ατραυματικό μη τοξικό πολυαιθυλένιο. Άθραυστοι. Με μαλακό ατραυματικό άκρο. Ειδικά σχεδιασμένοι για εύκολο πέρασμα του καθετήρα για αναρροφήσεις διάμεσου αυτών. Το επάνω μέρος να είναι άκαμπτο για να εξασφαλίζεται ο αερισμός του ασθενή. Με χρωματικές ενδείξεις στο επιστόμιο ανάλογα με το μέγεθος. Να είναι μιας χρήσεως σε ξεχωριστό φακελάκι.</t>
  </si>
  <si>
    <t>TEM</t>
  </si>
  <si>
    <t xml:space="preserve"> 52.5.27  ΣΤΟΜΑΤΟΦΑΡΥΓΓΙΚΟΙ ΑΕΡΑΓΩΓΟΙ Νο 0 - No 1- Nο 2 ΜΙΑΣ ΧΡΗΣΗΣ 0,23</t>
  </si>
  <si>
    <t>ΑΕΡΑΓΩΓΟΙ ΣΤΟΜΑΤΟΦΑΡΥΓΓΙΚΟΙ ΠΛΑΣΤΙΚΟΙ 0</t>
  </si>
  <si>
    <t>ΑΕΡΑΓΩΓΟΙ ΣΤΟΜΑΤΟΦΑΡΥΓΓΙΚΟΙ ΠΛΑΣΤΙΚΟΙ 1</t>
  </si>
  <si>
    <t>ΑΕΡΑΓΩΓΟΙ ΣΤΟΜΑΤΟΦΑΡΥΓΓΙΚΟΙ ΠΛΑΣΤΙΚΟΙ 3 - 90 MM</t>
  </si>
  <si>
    <t>52.5.56  ΑΕΡΑΓΩΓΟΣ ΣΤΟΜΑΤΟΦΑΡΥΓΓΙΚΟΣ 3 GUEDEL ΧΩΡΙΣ CUFF Νο 30-110mm ΑΠΟ ΑΤΡΑΥΜΑΤΙΚΟ ΥΛΙΚΟ ΑΠΟΣΤ ΜΙΑ ΧΡΗΣ   0.269</t>
  </si>
  <si>
    <t>ΑΕΡΑΓΩΓΟΙ ΣΤΟΜΑΤΟΦΑΡΥΓΓΙΚΟΙ ΠΛΑΣΤΙΚΟΙ 4</t>
  </si>
  <si>
    <t xml:space="preserve"> 52.5.28  ΣΤΟΜΑΤΟΦΑΡΥΓΓΙΚΟΙ ΑΕΡΑΓΩΓΗ Νο 3 No 4- Nο 5 ΜΙΑΣ ΧΡΗΣΗΣ   0.139 </t>
  </si>
  <si>
    <t>ΑΕΡΑΓΩΓΟΙ ΣΤΟΜΑΤΟΦΑΡΥΓΓΙΚΟΙ ΠΛΑΣΤΙΚΟΙ 5</t>
  </si>
  <si>
    <t>ΑΝΑΛΩΣΙΜΟ ΓΙΑ ΑΝΤΛΙΑ ΜΕΤΕΓΧΕΙΡΙΤΙΚΗΣ ΑΝΑΛΓΗΣΙΑΣ ΜΕ ΑΣΚΟ</t>
  </si>
  <si>
    <t>Το αναλώσιμο να διαθέτει ασκό χωρητικότητας 200ml, για χρήση σε διαφορετικά πρωτόκολλα και να τοποθετείται μέσα στο σώμα της αντλίας ώστε ο ασθενής να μπορεί να είναι περιπατητικός. Ο ασκός να είναι μαλακός ώστε να γεμίζει εύκολα και γρήγορα. Το αναλώσιμο να είναι ενιαίο και να μην χρειάζεται πρόσθετες συνδέσεις ώστε να τοποθετείται άμεσα και να ελαχιστοποιείται η περίπτωση λάθους. Να διαθέτει φίλτρο εξάλειψης αέρα ώστε να μην χρειάζεται συνεχώς εξαέρωση από το προσωπικό κατά την έγχυση. Επίσης να διαθέτει καπάκι στο άκρο που να επιτρέπει την διέλευση του αέρα αλλά όχι υγρού ώστε να αποκλείει την κατά λάθος έγχυση φαρμάκου κατά την διάρκεια της εξαέρωσης καθώς και να κρατά αποστειρωμένο το άκρο.
Το αναλώσιμο να είναι συμβατό με ηλεκτρονική αντλία έγχυσης PCA μικρού μεγέθους και βάρους (περίπου 350 gr), με ελληνικό μενού και να υποστηρίζει διαφορετικά προγράμματα έγχυσης όπως συνεχής, κατ’ επίκληση, αυτόματη δόση κα.. Η αντλία να έχει ακρίβεια δόσης ±5% περίπου και να έχει την δυνατότητα παρακολούθησης όλων των παραμέτρων, σε πραγματικό χρόνο, από υπολογιστή ή
smartphone.</t>
  </si>
  <si>
    <t xml:space="preserve"> 17.1.121  ΑΣΚΟΣ 160ML (ΠΛΗΡΕΣ ΣΕΤ) ΓΙΑ ΑΝΤΛΙΑ PCA - ΣΥΣΚΕΥΗ ΧΟΡΗΓΗΣΗΣ ΜΕΤΑΓΧΕΙΡΗΤΙΚΗΣ ΑΝΑΛΓΗΣΙΑΣ,  23</t>
  </si>
  <si>
    <t>ΑΝΑΛΩΣΙΜΟ ΓΙΑ ΑΝΤΛΙΑ ΜΕΤΕΓΧΕΙΡΙΤΙΚΗΣ ΑΝΑΛΓΗΣΙΑΣ ΜΕ ΚΑΡΦΙ</t>
  </si>
  <si>
    <t>Το αναλώσιμο να διαθέτει καρφί χωρητικότητας 200ml, για χρήση σε διαφορετικά πρωτόκολλα και να τοποθετείται μέσα στο σώμα της αντλίας ώστε ο ασθενής να μπορεί να είναι περιπατητικός. Ο ασκός να είναι μαλακός ώστε να γεμίζει εύκολα και γρήγορα. Το αναλώσιμο να είναι ενιαίο και να μην χρειάζεται πρόσθετες συνδέσεις ώστε να τοποθετείται άμεσα και να ελαχιστοποιείται η περίπτωση λάθους. Να διαθέτει φίλτρο εξάλειψης αέρα ώστε να μην χρειάζεται συνεχώς εξαέρωση από το προσωπικό κατά την έγχυση. Επίσης να διαθέτει καπάκι στο άκρο που να επιτρέπει την διέλευση του αέρα αλλά όχι υγρού ώστε να αποκλείει την κατά λάθος έγχυση φαρμάκου κατά την διάρκεια της εξαέρωσης καθώς και να κρατά αποστειρωμένο το άκρο.
Το αναλώσιμο να είναι συμβατό με ηλεκτρονική αντλία έγχυσης PCA μικρού μεγέθους και βάρους (περίπου 350 gr), με ελληνικό μενού και να υποστηρίζει διαφορετικά προγράμματα έγχυσης όπως συνεχής, κατ’ επίκληση, αυτόματη δόση κα.. Η αντλία να έχει ακρίβεια δόσης ±5% περίπου και να έχει την δυνατότητα παρακολούθησης όλων των παραμέτρων, σε πραγματικό χρόνο, από υπολογιστή ή
smartphone.</t>
  </si>
  <si>
    <t>ΝΟΣΟΚ 14</t>
  </si>
  <si>
    <t>ΑΝΑΛΩΣΙΜΟΣ ΑΙΣΘΗΤΗΡΑΣ ΜΗ ΕΠΕΜΒΑΤΙΚΗΣ ΜΕΤΡΗΣΗΣ ΕΓΚΕΦΑΛΙΚΗΣ/ΣΩΜΑΤΙΚΗΣ ΠΕΡΙΟΧΙΚΗΣ ΟΞΥΜΕΤΡΙΑΣ ΕΝΗΛΙΚΩΝ</t>
  </si>
  <si>
    <t>Να διαθέτει 2 φωτεινές πηγές LED που να εκπέμπουν εγγύς υπέρυθρη ακτινοβολία σε τέσσερα μήκη κύματος (730nm, 760nm, 810nm, 880nm). Να παρέχει απόλυτες μετρήσεις (absolute) για τέσσερα βάθη διείσδυσης έχοντας δύο φωτοανιχνευτές σε απόσταση 20mm &amp; 40mm αντίστοιχα απο τις φωτεινές πηγές για ασθενείς με βάρος &gt;40kg. Να είναι αυτοκόλλητος και Latex free. Να φέρει CE mark και εγγύηση FDA. Να προορίζεται για χρήση με το εγκεφαλικό / σωματικό οξύμετρο με δυνατότητα ταυτόχρονης χρήσης έως 6 καναλιών. Το μηχάνημα να έχει δυνατότητα μέτρησης και παλμικής οξυμετρίας SpO2 και να συνοδεύεται απο αισθητήρα SpO2 πολλαπλών χρήσεων.</t>
  </si>
  <si>
    <t>ΝΟΣΟΚ 101,8</t>
  </si>
  <si>
    <t>ΑΝΤΙΜΙΚΡΟΒΙΑΚΟ ΦΙΛΤΡΟ ΥΓΡΑΝΣΗΣ ΘΕΡΜΑΝΣΗΣ</t>
  </si>
  <si>
    <t xml:space="preserve">Φίλτρα με ηλεκτροστατική μεμβράνη φιλτραρίσματος με ενσωματωμένο εναλλάκτη ύγρανσης-θέρμανσης, κλάσης HEPA. Να έχουν υψηλή αντιμικροβιακή/αντιβακτηριδιακή δράση τουλάχιστον 99,999%, και να έχουν υψηλή απόδοση ύγρανσης τουλάχιστον 30 mg σε αναπνευστικό όγκο 500 ml. Να προσκομισθούν μελέτες και τα αντίστοιχα πιστοποιητικά για την αντιμικροβιακή /αντιβακτηριδιακή δράση. Να είναι μικρού βάρους περίπου 30g, νεκρού όγκου μικρότερου των 40 ml, χαμηλής αντίστασης ροής μικρότερη από 2,0 cm Η20 στα 60 λίτρα ανα λεπτό και κατάλληλα για αναπνευστικούς όγκους από 150 ml εως 1000 ml περίπου. Να είναι αποστειρωμένα, μίας χρήσης και ελεύθερα από Latex. Να υπάρχουν οι αντίστοιχες ενδείξεις αποστείρωσης και απουσίας latex επί της συσκευασίας. </t>
  </si>
  <si>
    <t>ΝΟΣΟΚ 0,51</t>
  </si>
  <si>
    <t xml:space="preserve">ΑΝΤΛΙΕΣ ΕΓΧΥΣΗΣ ΦΑΡΜΑΚΩΝ  Μ.Χ ΟΓΚΟΣ 250-300 ML ΜΕ ΡΥΘΜΙΖΟΜΕΝΗ ΡΟΗ </t>
  </si>
  <si>
    <t>Να διαθέτει μπαλόνι από αδρανή σιλικόνη για χορήγηση αναλγητικών και κυτταροστατικών φαρμάκων. Να φέρει ένδειξη CEκαι πιστοποιητικά συμβατότητας και σταθερότητας των φαρμάκων εντός της.
Να έχει σκληρό άκαμπτο εξωτερικό περίβλημα ώστε να ανθίσταται σε εξωτερικές πιέσεις.
Να έχει διαυγή θάλαμο με γραμμές διαβάθμισης για τον έλεγχο του ρυθμού ροής και της υπολειπόμενης ποσότητας.
Να παρέχει φωτοπροστασία από UVακτινοβολία και σταθερή και ακριβή ροή ακόμη και στις ελάχιστα επιτρεπόμενες από τον κατασκευαστή ποσότητες.
Το σύστημα να είναι απαλλαγμένο από φθαλικά άλατα (DEHPfree) και λατέξ (Latexfree) και να μην παρέχει αποκλίσεις στον ρυθμό ροής μεγαλύτερες του 10%.
Να φέρει ενσωματωμένο φίλτρο σωματιδίων 1,2μmκαι αέρος 0,02μm, ενώ η οδός πλήρωσης να διαθέτει ανεπίστροφη βαλβίδα και δυνητικά και luerlockτύπου clave.
Επιπλέον να κατατεθούν δείγματα προκειμένου να γίνει αξιολόγηση της ακρίβειας ροής. Αποκλίσεις άνω του 10% αποτελούν λόγο απόρριψης.</t>
  </si>
  <si>
    <t>ΝΟΣΟΚ 10,99</t>
  </si>
  <si>
    <t>ΑΝΤΛΙΕΣ ΕΓΧΥΣΗΣ ΦΑΡΜΑΚΩΝ ΜΙΑΣ ΧΡΗΣΗΣ 100ML 2ML/H</t>
  </si>
  <si>
    <t>ΝΟΣΟΚ 5,95</t>
  </si>
  <si>
    <t>ΑΝΤΛΙΕΣ ΕΓΧΥΣΗΣ ΦΑΡΜΑΚΩΝ ΜΙΑΣ ΧΡΗΣΗΣ 275ML 5ML/H</t>
  </si>
  <si>
    <t>ΝΟΣΟΚ 5,45</t>
  </si>
  <si>
    <t>ΑΝΤΛΙΕΣ ΕΓΧΥΣΗΣ ΦΑΡΜΑΚΩΝ ΜΙΑΣ ΧΡΗΣΗΣ 60ML 2ML/H</t>
  </si>
  <si>
    <t>ΝΟΣΟΚ 7,90</t>
  </si>
  <si>
    <t>ΑΠΛΟΙ ΟΔΗΓΟΙ ΤΡΑΧΕΙΟΣΩΛΗΝΩΝ</t>
  </si>
  <si>
    <t xml:space="preserve">Οδηγοί  ενδοτραχειακών σωλήνων ατραυματικοί με κεκαμένο άκρο και το άλλο άκρο να είναι ατραυματικό. Αποστειρωμένοι, μίας χρήσεως, μεταλλικοί με πλαστική επικάλυψη και εύκαμπτοι. Να διατίθενται σε νούμερα για ενήλικες και παιδιά.  </t>
  </si>
  <si>
    <t>ΝΟΣΟΚ 1,12</t>
  </si>
  <si>
    <t xml:space="preserve">ΒΕΛΟΝΕΣ ΕΠΙΣΚΛΗΡΙΔΙΟΥ TUOCHY 18G ,8-12 CM </t>
  </si>
  <si>
    <t>Βελόνη με ατραυματικό κυρτό άκρο Tuohy, ατραυματική για τους ιστούς. Να έχει άκρο (Hubb) που βοηθάει στην καλύτερη αίσθηση κατα την διάρκεια της εισαγωγής χωρίς να κόβει του ιστούς. Με ενσωματωμένο πλαστικό στυλέο. Με αποσπώμενα πτερύγια και πλαστική λαβή. Βελόνη βαθμονομημένη ανα 10 mm. Αποστειρωμένες μια χρήσεως. Latex-free, μη τοξικές. Να διατίθενται σε 16-18G νούμερο και μήκος 8-12 cm.</t>
  </si>
  <si>
    <t>ΝΟΣΟΚ 8,95</t>
  </si>
  <si>
    <t>ΒΕΛΟΝΕΣ ΜΠΛΟΚ ΑΝΑΙΣΘ/ΙΑΣ ΓΙΑ ΝΕΥΡΟΔΙΕΓΕΡΤΗ ΜΕ ΛΟΞΟΤΟΜΗΜΕΝΟ ΑΚΡΟ 30°, 30°, 21 G X 2", 0.80 X 50 MM</t>
  </si>
  <si>
    <t>ΝΟΣΟΚ 11,93</t>
  </si>
  <si>
    <t>ΒΕΛΟΝΕΣ ΜΠΛΟΚ ΑΝΑΙΣΘ/ΙΑΣ ΓΙΑ ΝΕΥΡΟΔΙΕΓΕΡΤΗ ΜΕ ΛΟΞΟΤΟΜΗΜΕΝΟ ΑΚΡΟ 30°, 30°, 21 G X 4", 0.80 X 100 MM</t>
  </si>
  <si>
    <t>ΒΕΛΟΝΕΣ ΜΠΛΟΚ ΑΝΑΙΣΘ/ΙΑΣ ΓΙΑ ΝΕΥΡΟΔΙΕΓΕΡΤΗ ΜΕ ΛΟΞΟΤΟΜΗΜΕΝΟ ΑΚΡΟ 30°, 30°, 22 G X 3 1/8" 0.70 X 80 MM</t>
  </si>
  <si>
    <t>ΒΕΛΟΝΕΣ ΡΑΧ. ΑΝΑΙΣΘΗΣΙΑΣ ΑΤΡΑΥΜΑΤΙΚΕΣ ΜΕ ΟΔΗΓΟ 22G,25G,27G X 120MM ΠΕΡΙΠΟΥ</t>
  </si>
  <si>
    <t>Να έχουν λεία επιφάνεια για να ελαχιστοποιεί τον ερεθισμό της μήνιγγας κατά την εισαγωγή. Να φέρουν στυλεό από ανοξείδωτο ατσάλι. Να επιτρέπει την άμεση και γρήγορη παλυνδρόμηση του ΕΝΥ. Να φέρει άκρο ακριβείας και οπή για ατραυματική εισαγωγή και ελαχιστοποίηση των μετεπεμβατικών κεφαλαλγιών. Το μέγεθος και η θέση της πλάγιας οπής, να ελαχιστοποιούν τις πιθανότητες "διασκληρίδιου τοποθέτησης" (διαμέσου ή κατά μήκος της σκληράς μήνιγγας). Να φέρει διαφανή δακτυλολαβή που επιτρέπει την άμεση πιστοποίηση της παλινδρόμησης του ΕΝΥ. Να φέρει στυλεούς με χρωματιστή σήμανση για άμεση αναγνώριση του μεγέθους. Να διατίθεται μαζί με βελόνα εισαγωγής για να επιβεβαιώνεται η ακριβής και ασφαλής τοποθέτηση στον υπαραχνοειδή χώρο. Να διατίθενται σε μεγέθη 22-24-25-26-27 G σε μήκος 120mm με οδηγό</t>
  </si>
  <si>
    <t xml:space="preserve"> 4.6.1  ΒΕΛΟΝΕΣ ΡΑΧΙΑΙΑΣ SPROTTE 27x120 ΜΕ ΟΔΗΓΟ, 4.87</t>
  </si>
  <si>
    <t>ΒΕΛΟΝΕΣ ΡΑΧ. ΑΝΑΙΣΘΗΣΙΑΣ ΑΤΡΑΥΜΑΤΙΚΕΣ ΜΕ ΟΔΗΓΟ 22G,25G,27G X 90MM ΠΕΡΙΠΟΥ</t>
  </si>
  <si>
    <t>Να έχουν λεία επιφάνεια για να ελαχιστοποιεί τον ερεθισμό της μήνιγγας κατά την εισαγωγή. Να φέρουν στυλεό από ανοξείδωτο ατσάλι. Να επιτρέπει την άμεση και γρήγορη παλυνδρόμηση του ΕΝΥ. Να φέρει άκρο ακριβείας και οπή για ατραυματική εισαγωγή και ελαχιστοποίηση των μετεπεμβατικών κεφαλαλγιών. Το μέγεθος και η θέση της πλάγιας οπής, να ελαχιστοποιούν τις πιθανότητες "διασκληρίδιου τοποθέτησης" (διαμέσου ή κατά μήκος της σκληράς μήνιγγας). Να φέρει διαφανή δακτυλολαβή που επιτρέπει την άμεση πιστοποίηση της παλινδρόμησης του ΕΝΥ. Να φέρει στυλεούς με χρωματιστή σήμανση για άμεση αναγνώριση του μεγέθους. Να διατίθεται μαζί με βελόνα εισαγωγής για να επιβεβαιώνεται η ακριβής και ασφαλής τοποθέτηση στον υπαραχνοειδή χώρο. Να διατίθενται σε μεγέθη 22-24-25-26-27 G σε μήκος 90mm με οδηγό</t>
  </si>
  <si>
    <t xml:space="preserve"> 4.6.2  ΒΕΛΟΝΑ ΡΑΧΙΑΙΑΣ ΑΝΑΙΣΘΗΣΙΑΣ WHITACRE 25/27G ΡΗΓΟΡΗΣ ΕΓΧΥΣΗΣ 90ΜΜ,  4,87</t>
  </si>
  <si>
    <t>ΒΕΛΟΝΕΣ ΡΑΧ. ΑΝΑΙΣΘΗΣΙΑΣ ΤΡΑΥΜΑΤΙΚΕΣ ΧΩΡΙΣ ΟΔΗΓΟ 22G,25G X 90MM ΠΕΡΙΠΟΥ</t>
  </si>
  <si>
    <t>Να έχουν λεία επιφάνεια για να ελαχιστοποιεί τον ερεθισμό της μήνιγγας κατά την εισαγωγή. Να φέρουν στυλεό από ανοξείδωτο ατσάλι. Να επιτρέπει την άμεση και γρήγορη παλυνδρόμηση του ΕΝΥ. Να φέρει διαφανή δακτυλολαβή που επιτρέπει την άμεση πιστοποίηση της παλινδρόμησης του ΕΝΥ. Να φέρει στυλεούς με χρωματιστή σήμανση για άμεση αναγνώριση του μεγέθους. Να διατίθεται μαζί με βελόνα εισαγωγής για να επιβεβαιώνεται η ακριβής και ασφαλής τοποθέτηση στον υπαραχνοειδή χώρο. Να διατίθενται σε μεγέθη 22-24-25-26-27 G σε μήκος 90mm με οδηγό</t>
  </si>
  <si>
    <t xml:space="preserve"> 4.6.3  ΒΕΛΟΝΑ ΡΑΧΙΑΙΑΣ ΑΝΑΙΣΘΗΣΙΑΣ PENCIL POINT 22/24/25/26/27/29G ΓΡΗΓΟΡΗΣ ΕΓΧΥΣΗΣ 90ΜΜ,  0,99</t>
  </si>
  <si>
    <t>ΟΔΗΓΟΙ ΓΙΑ ΒΕΛΟΝΕΣ ΡΑΧΙΑΙΑΣ ΑΝΑΙΣΘΗΣΙΑΣ Νο 20 G X1 + 1/2 ΜΗΚΟΥΣ 0,9χ38</t>
  </si>
  <si>
    <t>ΝΟΣΟΚ 3,7</t>
  </si>
  <si>
    <t>ΓΡΑΜΜΗ ΚΑΠΝΟΓΡΑΦΟΥ 3MM-M</t>
  </si>
  <si>
    <t>17.1.110
ΣΩΛΗΝΑΚΙ ΔΕΙΓΜΑΤΟΛΕΙΨΙΑΣ ΚΑΠΝΟΓΡΑΦΟΥ 3 ΜΕΤΡ, 0,9</t>
  </si>
  <si>
    <t>ΓΩΝΙΩΔΗΣ ΠΡΟΕΚΤΑΣΗ ΠΕΡΙΣΤΡΕΦΟΜΕΝΗ ΜΕ ΠΩΜΑ ΓΙΑ ΑΝΑΡΡΟΦΗΣΗ 22F</t>
  </si>
  <si>
    <t>Να είναι αποστειρωμένη και μιας χρήσεως. Να είναι spiral με λεία εσωτερική επιφάνεια. Η προέκταση να είναι γωνιώδης με ειδική οπή για αναρρόφηση μιας χρήσεως και να διαθέτει πώμα. Το τελικό τέρμα που συνδέεται πάνω από το τραχειοστόμιο ή τον τραχειοσωλήνα να διαθέτει διπλό κύκλο για καλύτερη σύνδεση και αποφυγή αποσύνδεσης. Να είναι 22F</t>
  </si>
  <si>
    <t xml:space="preserve">  5.5.130
 Συνδετικά τραχειοστομίας σε σχήμα Γ, με ειδική βαλβίδα για βρογχοσκόπηση, κατάλληλα για σύνδεση του αρρώστου στον αναπνευστήρα. Κάθε συνδετικό πρέπει να φέρει πτυσσόμενο πλαστικό σωλήνα στο ένα άκρο του να είναι ευκίνητο. Επίσης πρέπει να περιστρέφεται το άλλο άκρο του για να μηγν αποσυνδέεται εύκολα ο άρρωστος. 0,88</t>
  </si>
  <si>
    <t xml:space="preserve">ΕΥΘΕΙΑ ΠΡΟΕΚΤΑΣΗ ΣΥΝΔΕΣΗΣ ΤΡΑΧΕΙΟΣΩΛΗΝΑ ΜΕ ΑΝΑΠΝΕΥΣΤΙΚΟ ΚΥΚΛΩΜΑ </t>
  </si>
  <si>
    <t>Να είναι αποστειρωμένη και μιας χρήσεως. Να είναι spiral με λεία εσωτερική επιφάνεια.  Το τελικό τέρμα που συνδέεται πάνω από το τραχειοστόμιο ή τον τραχειοσωλήνα να διαθέτει διπλό κύκλο για καλύτερη σύνδεση και αποφυγή αποσύνδεσης. Να είναι 22F</t>
  </si>
  <si>
    <t>ΤΕΜ</t>
  </si>
  <si>
    <t>ΝΟΣΟΚ 0,75</t>
  </si>
  <si>
    <t>ΕΝΔΟΤΡΑΧ. ΣΩΛΗΝΑΣ HI LO ΜΕ CUFF ΚΑΙ ΣΩΛΗΝΑΚΙ ΑΝΑΡΡΟΦΗΣΗΣ ΑΠΟ 6ΜΜ ΕΩΣ 9 ΜΜ</t>
  </si>
  <si>
    <t>Να είναι κατασκευασμένοι από διάφανο θερμοευαίσθητο PVC Latex Free. Να είναι σκληρoί και να μην καμπτονται για εύκολη διασωλήνωση. Το Cuff να είναι τοποθετημένο θερμοσυγκολλητικά. Να φέρει ειδική σημανση βάθους σε απόσταση 3cm από το Cuff , διευκολύνοντας την τοποθέτηση του άκρου του σωλήνα εντός της τραχείας. Να έχουν Cuff "με κωνικό" σχήμα ώστε να είναι ατραυματικό. Με ενσωματωμένο στο σωληνα καθετήρα αναρρόφησης άνωθεν του Cuff.</t>
  </si>
  <si>
    <t>52.5.9
 ΣΩΛΗΝΑΣ ΕΝΔΟΤΡΑΧΕΙΑΚΟΣ 8,5mm ΜΕ ΚΑΘΕΤΗΡΑ ΑΝΑΡΡΟΦΗΣΗΣ ΑΠΟΣΤ Μ Χ, 8</t>
  </si>
  <si>
    <t>ΕΝΔΟΤΡΑΧ. ΣΩΛΗΝΑΣ LO-CONTOUR ΜΕ CUFF ΑΠΟ 4ΜΜ-9ΜΜ</t>
  </si>
  <si>
    <t>Ενδοτραχειακοί σωλήνες κατασκευασμένοι από καθαρό θερμοευαίσθητο PVC. Να έχουν ακτινοσκιερή γραμμή καθ' όλο το μήκος (πλήρως διαφανής), με μεγάλη και ευδιάκριτη διαβάθμιση και αρίθμηση ανά 0,5cm, με στρογγυλεμένο και ατραυματικό άκρο . Να είναι λείοι, με cuff. Το άκρο του ενδοτραχειακού να είναι έντονα μαρκαρισμένο κατά μήκοας 2cm ώστε να διευκολύνεται η οπτική θεώρηση του βάθους εισαγωγής. Να είναι latex free, DEHP free και μίας χρήσεως αποστειρώμένοι.</t>
  </si>
  <si>
    <t>ΝΟΣΟΚ 0,85</t>
  </si>
  <si>
    <t>ΕΝΔΟΤΡΑΧ. ΣΩΛΗΝΑΣ ΣΠΙΡΑΛ ΜΕ CUFF ΑΠΟ 5.00ΜΜ ΕΩΣ 9.00 ΜΜ</t>
  </si>
  <si>
    <t>Να είναι κατασκευασμένος από μαλακό PVC. Να είναι LATEX-FREE. Να είναι ενισχυμένος από ελικοειδές ενσωματωμένο σύρμα από ανοξείδωτο χάλυβα στο τοίχωμα του σωλήνα μειώνοντας έτσι την πιθανότητα κάμψης του. Να είναι ακτινοσκιερός σε όλο το μήκος του. Να διαθέτει συνδετικό 15mm, μόνιμα ενσωματωμένο στο σωλήνα. Να διαθέτει μαλακό ατραυματικό άκρο με ακτινοσκιερή σήμανση. Να είναι πλήρως διαβαθμισμένος και διαγραμμισμένος με μεγάλα και ευανάγνωστα στοιχεία. To cuff να είναι μεγάλου όγκου και χαμηλής πίεσης ώστε να ελαχιστοποιείται η πιθανότητα τραχειακού τραύματος. To cuff να είναι σταθερά συνδεδεμένο στο σωλήνα και να προσφέρει εύκολη οπτική θεώρηση. Να διαθέτει εύχρηστο πιλότο φουσκώματος του Cuff, μεγάλης ευαισθησίας και μετάδοσης της αίσθησης πληρότητας του μπαλονιού. Να φέρει ευαίσθητο πιλότο του μπαλονιού με βαλβίδα υψηλής ασφάλειας. Να είναι αποστειρωμένος. Να διατίθενται σε Νο από 5-9.</t>
  </si>
  <si>
    <t xml:space="preserve">52.5.6
 ΣΩΛΗΝΑΣ ΕΝΔΟΤΡΑΧΕΙΑΚΟΣ SPIRAL MAGIL Νο8.5mm CUFF ΜΕΓΑΛ ΟΓΚΟΥ ΧΑΜΗΛ ΠΙΕΣΗΣ ΑΠΟΣΤ Μ Χ, 3,45 </t>
  </si>
  <si>
    <t>ΕΝΔΟΤΡΑΧΕΙΑΚΟΙ  ΣΩΛΗΝΕΣ ΚΕΚΑΜΜΕΝΟΙ ΜΕ CUFF 4,5-8,5</t>
  </si>
  <si>
    <t>Να είναι κατασκευασμένοι από ειδικό μαλακό υλικό ( IVORY PVC)  που να μην τραυματίζει αλλά και να μην κάμπτεται λόγω της ειδικά δύσκολης διασωλήνωσης. Να έχουν ακτινοσκιερή γραμμή. Η καμπύλη (κούρμπα) του σωλήνα να είναι ανατομική και μαλακή για την άνετη τοποθέτηση του πάνω απο το πηγούνι και τα χείλη. Επάνω στον οδηγό (PILOT) πλήρωσης του  CUFF να αναγράφεται το νούμερο του σωλήνα για ευκρινή έλεγχο. Το CUFF να είναι κατασκευασμένο απο υλικό, που αφενός δεν θραύεται και αφετέρου εμφανίζει ευαισθησία, ώστε να παρακολουθεί την αλλαγή της πίεσης στην διάρκεια του αναπνευστικού κύκλου. Το CUFF να ελέγχεται απο πολυ ευαίσθητο οδηγό  (PILOT)  με άμεσο έλεγχο της πλήρωσης του και των διακυμάνσεων αυτής και ο δε σωληνίσκος που το φουσκώνει πρέπει να είναι σε ασφαλές για τον ασθενή σημείο.  Το CUFF να γίνεται θερμοσυγκολλητικά ταυτόχρονα με τον σωλήνα για να εξασφαλίζεται η συμμετρική διάσταση του όταν το φουσκώνουμε.  Το CUFF  να εξασφαλίζει αποτελεσματική εφαρμογή ακόμα και όταν επιλέγουμε μικρότερο νούμερο σωλήνα για γρήγορη διασωλήνωση. Να έχουν CUFF "με κωνικό" σχήμα που να απαιτεί τον λιγότερο δυνατό αέρα για να γεμίσει και να έχει πού μικρή επιφάνεια με τα τοιχώματα της τραχείας ώστε να είναι ατραυματικό.  Το CUFF  να δέχεται τη λιγότερη δυνατη αύξηση πίεσης κατά την διάρκεια της επέμβασης απο τα αναισθητικά αέρια.</t>
  </si>
  <si>
    <t>ΝΟΣΟΚ 0,78</t>
  </si>
  <si>
    <t>ΕΝΔΟΤΡΑΧΕΙΑΚΟΙ / ΡΙΝΟΤΡΑΧΕΙΑΚΟΙ ΣΩΛΗΝΕΣ ΑΠΛΟΙ  2-5,5</t>
  </si>
  <si>
    <t>Ενδοτραχειακοί σωλήνες κατασκευασμένοι από καθαρό θερμοευαίσθητο PVC. Να έχουν ακτινοσκιερή γραμμή καθ' όλο το μήκος (πλήρως διαφανής), με μεγάλη και ευδιάκριτη διαβάθμιση και αρίθμηση ανά 0,5cm, με στρογγυλεμένο και ατραυματικό άκρο . Να είναι λείοι, χωρίς cuff. Το άκρο του ενδοτραχειακού να είναι έντονα μαρκαρισμένο κατά μήκοας 2cm ώστε να διευκολύνεται η οπτική θεώρηση του βάθους εισαγωγής. Να είναι latex free, DEHP free και μίας χρήσεως αποστειρώμένοι.</t>
  </si>
  <si>
    <t>ΝΟΣΟΚ 1,20</t>
  </si>
  <si>
    <t>ΚΑΘΕΤΗΡΕΣ ΕΠΙΣΚΛΗΡΙΔΙΟΥ ΑΝΑΙΣΘΗΣΙΑΣ 20G</t>
  </si>
  <si>
    <t>Διάφανο συνθετικό nylon (polyether block amide), που παρέχει την βέλτιστη διαύγεια, αντοχή και αντίσταση στο τσάκισμα (kinking). Με κλειστό άκρο του καθετήρα. Διατίθενται με 3 πλάγιες, ασύμμετρες οπές, σε κοντινή απόσταση από το άκρο. Με ειδικά επεξεργασμένο, στρογγυλεμένο ατραυματικό άκρο που ελαχιστοποιεί τους τραυματισμούς κατά την εισαγωγή. Ο καθετήρας να είναι ιστοσυμβατός και να φέρει ειδική σήμανση στο άκρο. Να φέρει διαβάθμιση ανα 1cm για να διευκολίνει την ακριβή τοποθέτηση του καθετήρα. Όλοι οι καθετήρες φέρουν συνδετικό ασφαλείας Luer Lock, που δεν εμποδίζει την ροή των υγρών. Αποστειρωμένοι, μιας χρήσεως. Latex-free. Να διατίθενται σε 16-18-20G. Με λειτουργικό μήκος ≈90cm και εξωτερική διάμετρο 0,8mm.</t>
  </si>
  <si>
    <t>ΝΟΣΟΚ 3,90</t>
  </si>
  <si>
    <t>ΚΗΡΙΑ ΔΥΣΚΟΛΗΣ ΔΙΑΣΩΛΗΝΩΣΗΣ Μ.Χ.</t>
  </si>
  <si>
    <t>Να είναι αποστειρωμένα, μιας χρήσεως. Από σκληρό ενισχυμένο πλαστικό υλικό. Να έχουν κεκκαμένο εύκαμπτο και ατραυματικό άκρο, επενδυμένο από ειδικό πλαστικό μη ερεθιστικό υλικό. Να είναι latex free. Να φέρουν ειδική σήμανση βάθους. Να διατίθενται σε μεγέθη που να ταιριάζουν σε ενδοτραχειακούς σωλήνες απο Νο 6  - 8,5. Να διαθέτουν μήκος απο 70-90cm. Να παρέχουν διευκόλυνση στη δύσκολη διασωλήνωση.</t>
  </si>
  <si>
    <t>ΝΟΣΟΚ 17,70</t>
  </si>
  <si>
    <t>ΚΟΥΒΕΡΤΑ ΥΠΟΘΕΡΜΙΑΣ ΟΛΟΣΩΜΗ ΑΠΌ ΑΛΟΥΜΙΝΙΟ</t>
  </si>
  <si>
    <t>Αλουμινοσέντονα μιας χρήσεως για ενήλικες και παιδιά. Να αποτελείται από μονωτικό, μη αγώγιμο, αντιστατικό, ακτινοδιαπερατό υλικό. Να μην προσαρμόζονται σε μηχάνημα.</t>
  </si>
  <si>
    <t>ΚΟΥΒΕΡΤΑ ΥΠΟΘΕΡΜΙΑΣ  ΕΝΗΛΙΚΩΝ ΑΝΩ ΣΩΜΑΤΟΣ</t>
  </si>
  <si>
    <t xml:space="preserve">  1. Οι Διαστάσεις της κουβέρτας μετα την πλήρωση μεθερμό αέρα (φουσκωμένη) να είναι περιπου 60 cm x 180 cm, Latex-free.
2.	Στο εσωτερικότης να είναι κατασκευασμένη από δύο στρώματα φιλμ πολυαιθυλενίου ώστε να είναι ανθεκτική σε τυχόν τρυπήματα και σκισίματα. H εξωτερική της στρωμάτωση να είναι κατασκευασμένη από μη υφασμένο υλικό με σκοπό την προστασία του σώματος του ασθενούς από την επαφή του δέρματός του με πλαστικά αντικείμενα.
3.	Να είναι ακτινοδιαπερατή.
4.	Να διαθέτει προηγμένη καπιτονέ κατασκευή για την αποφυγή αιώρησης της κουβέρτας  πάνω από το σώμα του ασθενούς  αυξάνοντας με αυτό τον τρόπο  την επαφή με τελικό σκοπό την μεγιστοποίηση της ικανότητας θέρμανσης  του ασθενούς.
5.	Να είναι ανθεκτικήστα υγρά.
6.	Το ακροφύσιο της θερμαντικής μονάδας, να διαθέτει συνδετήρα ώστε να εξασφαλίζεται η συνεχής σύνδεση της κουβέρτας με την θερμαντική μονάδα για την αποφυγή θερμικού τραυματισμού.
7.	Η θερμαντική μονάδα να διαθέτει φίλτρο HEPA απόδοσης 99,97% για σωματίδια 0,3μm και η προκαθορισμένη αντικατάσταση αυτού να μην είναι κάτω από 2.000 ώρες λειτουργίας ώστε να υπάρχει αυξημένη διαθεσιμότητα του συστήματος. 
8.	Η θερμαντική μονάδα να παρέχει την δυνατότητα επιλογής ταχείας θέρμανσης (boost) και συνολικά ρύθμιση θερμοκρασίας 5 επίπεδων: Περιβάλλοντος, 340C, 400C, 450C και 470C (boost)
Να διατίθεται ο απαραίτητος συνοδός εξοπλισμός.
</t>
  </si>
  <si>
    <t xml:space="preserve"> 57.50  ΚΟΥΒΕΡΤΑ ΘΕΡΜΑΝΣΗΣ ΑΝΩ ΑΚΡΩΝ ΕΝΗΛΙΚΩΝ ΜΕ ΑΕΡΑ 7,7</t>
  </si>
  <si>
    <t>ΚΟΥΒΕΡΤΑ ΥΠΟΘΕΡΜΙΑΣ ΕΝΗΛΙΚΩΝ ΚΑΤΩ ΣΩΜΑΤΟΣ</t>
  </si>
  <si>
    <t xml:space="preserve">  1.	Οι Διαστάσεις της κουβέρτας μετάτην πλήρωση με θερμό αέρα (φουσκωμένη)  να είναι περιπου 80 cm x 185 cm, Latex-free.
2.	Στο εσωτερικότης να είναι κατασκευασμένη από δύο στρώματα φιλμ πολυαιθυλενίου ώστε να είναι ανθεκτική σε τυχόν τρυπήματα και σκισίματα. H εξωτερική της στρωμάτωση να είναι κατασκευασμένη από μη υφασμένο υλικό με σκοπό την προστασία του σώματος του ασθενούς από την επαφή του δέρματός του με πλαστικά αντικείμενα.
3.	Να είναι ακτινοδιαπερατή.
4.	Να διαθέτει προηγμένη καπιτονέ κατασκευή για την αποφυγή αιώρησης της κουβέρτας  πάνω από το σώμα του ασθενούς  αυξάνοντας με αυτό τον τρόπο  την επαφή με τελικό σκοπό την μεγιστοποίηση της ικανότητας θέρμανσης  του ασθενούς.
5.	Να είναι ανθεκτικήστα υγρά.
6.	Το ακροφύσιο της θερμαντικής μονάδας, να διαθέτει συνδετήρα ώστε να εξασφαλίζεται η συνεχής σύνδεση της κουβέρτας με την θερμαντική μονάδα για την αποφυγή θερμικού τραυματισμού.
7.	Η θερμαντική μονάδα να διαθέτει φίλτρο HEPA απόδοσης 99,97% για σωματίδια 0,3μm και η προκαθορισμένη αντικατάσταση αυτού να μην είναι κάτω από 2.000 ώρες λειτουργίας ώστε να υπάρχει αυξημένη διαθεσιμότητα του συστήματος. 
8.	Η θερμαντική μονάδα να παρέχει την δυνατότητα επιλογής ταχείας θέρμανσης (boost) και συνολικά ρύθμιση θερμοκρασίας 5 επίπεδων: Περιβάλλοντος, 340C, 400C, 450C και 470C (boost)
Να διατίθεται ο απαραίτητος συνοδός εξοπλισμός.
</t>
  </si>
  <si>
    <t>ΝΟΣΟΚ 5,30</t>
  </si>
  <si>
    <t>ΚΟΥΒΕΡΤΑ ΥΠΟΘΕΡΜΙΑΣ ΟΛΟΣΩΜΗ ΕΝΗΛΙΚΩΝ</t>
  </si>
  <si>
    <t xml:space="preserve">57.72
 ΚΟΥΒΕΡΤΑ ΟΛΟΣΩΜΗ ΘΕΡΜΑΝΣΗΣ ΕΝΗΛΙΚΩΝ ΜΕ ΑΕΡΑ, 7 </t>
  </si>
  <si>
    <t>ΚΟΥΒΕΡΤΑ ΥΠΟΘΕΡΜΙΑΣ ΟΛΟΣΩΜΗ ΠΑΙΔΩΝ</t>
  </si>
  <si>
    <t>ΚΥΚΛΩΜΑ ΑΝΑΙΣΘΗΣΙΑΣ ΕΝΗΛΙΚΩΝ 180CM</t>
  </si>
  <si>
    <t>Σετ αναπνευστικού κυκλώματος ασθενούς κατάλληλο για αναισθησία, για ενήλικες, υψηλής ποιότητας, μεγάλης αντοχής και συμβατότητας με τα μηχανήματα αερισμού . Το κύκλωμα να αποτελείται από:
- Δύο σωλήνες μόνιμου μήκους 1.80 μ. (εισπνοής και εκπνοής)
- Ένα σωλήνα μόνιμου μήκους 1.50μ για την σύνδεση του ασκού 
- Ασκό 2 Λίτρων, χωρίς latex
- Άκρες ασφαλείας κατασκευασμένες κατά ISO (22mm)
- Συνδετικό Υ αποσπώμενο και συνδετικό γωνιώδες, με θύρα δειγματοληψίας Luer Lock
Επιπλέον να είναι :
 -Κατασκευασμένο χωρίς latex και χωρίς PVC 
- Να είναι κατασκευασμένο σε απόλυτα καθαρούς χώρους ή αποστειρωμένο, σε ατομική συσκευασία.                                                                                                       
- Χαμηλής αντίστασης, μικρότερης των 1,4 mbar στα 60 L/min 
- Χαμηλής ενδοτικότητας (Compliance), μικρότερης των 2.7 ml/mbar στα 60 mbar
- Χαμηλής διαρροής μικρότερης των 50 ml/min στα 60 mbar 
Να έχουν τάπα προστασίας στο "Υ"συνδετικό. Να διατείθενται σε ενιαία καθαρή μη αποστειρωμένη συσκευασία.</t>
  </si>
  <si>
    <t>ΝΟΣΟΚ 4,35</t>
  </si>
  <si>
    <t>ΛΑΡΥΓΓΙΚΕΣ ΜΑΣΚΕΣ ΑΠΛΕΣ ΝΟ 1</t>
  </si>
  <si>
    <t xml:space="preserve">Να είναι σχετικά σκληρές για να μην κάμπτονται κατά την τοποθέτηση τους. Να έχουν cuff ελάχιστα διαπερατό από τα αναισθητικά αέρια μειώνοντας την άνοδο της πίεσης και να ελαχιστοποιείται το πιθανό τραύμα. Να αναγράφεται σε ορατό σημείο (σωλήνα ή cuff) το νούμερο της ΛΜ και ο όγκος αέρα που χρειάζεται για την πλήρωση του cuff. Να φέρει ειδικό συνδετικό για το γρήγορο ξεφούσκωμα του cuff. Το cuff να ελέγχεται από πολύ ευαίσθητο οδηγό (PILOT) για τον άμεσο έλεγχο της πλήρωσης του και τις διακυμάνσεις αυτής, ο δε σωληνίσκος που το φουσκώνει να είναι ενσωματωμένος στην ΛΜ. Να έχει διαφανή σωλήνα που να επιτρέπεται η παρακολούθηση από τυχόν συσσώρευση εκκρίσεων και η τυχών απόφραξη του. Με αποσπώμενο συνδετικό 15 mm. Με δυνατότητα αερισμού θετικής πίεσης έως 30 cmH2O. Να είναι κατασκευασμένη από υποαλλεργικό υλικό, Latex-free, μιας χρήσεως, ατραυματικό. </t>
  </si>
  <si>
    <t>ΝΟΣΟΚ 10</t>
  </si>
  <si>
    <t>ΛΑΡΥΓΓΙΚΕΣ ΜΑΣΚΕΣ ΑΠΛΕΣ ΝΟ 2,5</t>
  </si>
  <si>
    <t>ΝΟΣΟΚ 5</t>
  </si>
  <si>
    <t>ΛΑΡΥΓΓΙΚΕΣ ΜΑΣΚΕΣ ΑΠΛΕΣ ΝΟ 3</t>
  </si>
  <si>
    <t xml:space="preserve">  52.5.30
ΛΑΡΥΓΓΙΚΗ ΜΑΣΚΑ ΜΙΑΣ ΧΡΗΣΕΩΣ ΑΠΛΗ PVC Νο 3, 3,8</t>
  </si>
  <si>
    <t>ΛΑΡΥΓΓΙΚΕΣ ΜΑΣΚΕΣ ΑΠΛΕΣ ΝΟ 4</t>
  </si>
  <si>
    <t xml:space="preserve"> 52.5.29  ΛΑΡΥΓΓΙΚΗ ΜΑΣΚΑ ΜΙΑΣ ΧΡΗΣΕΩΣ ΑΠΛΗ PVC Νο 4,  3,19</t>
  </si>
  <si>
    <t>ΛΑΡΥΓΓΙΚΕΣ ΜΑΣΚΕΣ ΑΠΛΕΣ ΝΟ 5</t>
  </si>
  <si>
    <t>52.5.34  ΛΑΡΥΓΓΙΚΗ ΜΑΣΚΑ ΜΙΑΣ ΧΡΗΣΕΩΣ ΑΠΛΗ PVC Νο 5,  3,19</t>
  </si>
  <si>
    <t>ΜΕΤΩΠΙΑΙΟΣ ΑΙΣΘΗΤΗΡΑΣ ΜΕΤΡΗΣΗΣ ΒΑΘΟΥΣ ΑΝΑΙΣΘΗΣΙΑΣ Μ.Χ. ΕΝΗΛΙΚΩΝ</t>
  </si>
  <si>
    <t>1.	Ο αισθητήρας ενηλίκων να είναι μιας χρήσης, να αποτελείται από τέσσερα  ηλεκτρόδια σε ενιαία κατασκευή και να μετρά το βάθος αναισθησίας με τη μέθοδο του διφασματικού δείκτη με συνδετικό clip ασφαλείας.
2.	Να διαθέτει αγώγιμο μελάνι ώστε να άγει συνεχές ηλεκτροεγκεφαλικό σήμα μέσω 2 καναλιών. Να δύναται να μετρήσει EMG.  
3.	Οαισθητήρας να είναι LATEX-FREE, PVC -FREE, DEHP-FREE,NITRILE-FREE.
4.	Να δύναται να συνδεθεί με μόνιτορ το οποίο μέσω της οθόνης παρακολούθησης να ενεργοποιούνται φίλτρα για την μείωση μη επιθυμητών πιθανών παρεμβολών του ηλεκτοεγκεφαλογραφήματος. 
5.	Να παρέχεται από την προμηθεύτρια εταιρεία, κατάλληλα εκπαιδευμένο - πιστοποιημένο προσωπικό για την κλινική εφαρμογή του προσφερόμενου υλικού καθώς και για την εκπαίδευση του ιατρονοσηλευτικού προσωπικού. Να κατατεθούν τα  πιστοποιητικά εκπαίδευσης τους.
6.	Απαραίτητη η προσκόμιση δείγματος.
Οι αισθητήρες να συνοδεύονται από μόνιτορ μέτρησης βάθους αναισθησίας.</t>
  </si>
  <si>
    <t xml:space="preserve"> 57.39  ΑΙΣΘΗΤΗΡΕΣ ΓΙΑ ΣΥΣΚΕΥΕΣ ΜΕΤΡΗΣΗΣ ΚΑΤΑΣΤΟΛΗΣ (BIS) ΕΝΗΛΙΚΩΝ 26,00</t>
  </si>
  <si>
    <t>ΜΟΡΦΟΜΕΤΑΤΡΟΠΕΑΣ ΠΙΕΣΕΩΝ (ΤΥΠΟΥ TRANS PACK)</t>
  </si>
  <si>
    <t>Η συσκευή για την μέτρηση αιματηρής αρτηριακής πίεσης να είναι μιας χρήσης με ενσωματωμένο το chip.
 Η μετατροπή του σήματος να γίνεται στο chip χωρίς μεσολάβηση μεμβρανών ή σύνδεση σε ειδική βάση
 Οι προεκτάσεις για την σύνδεση με τον καθετήρα και την συσκευή χορήγησης ηπαρινισμένου ορού να είναι κατάλληλοι για υψηλές πιέσεις
 Το σύστημα έκπλυσης του κυκλώματος (flushing) να είναι λειτουργικό και
εύκολο στην διαχείριση του. Να διαθέτει σύστημα για τον έλεγχο του μορφομετατροπέα, των καλωδίων σύνδεσης και της βαθμονόμησης του παρακλίνιου Μόνιτορ
 Το σετ θα πρέπει να έχει ιδανική απόσβεση ταλάντωσης (damping) και αυτό να αποδεικνύεται με βιβλιογραφική αναφορά .
 Να έχει δυνατότητα να τοποθετηθεί στο μπράτσο του ασθενούς για ευκολότερη μεταφορά όπως και σε στατώ
Επιπρόσθετα η εταιρεία να προμηθεύει τα απαιτούμενα καλώδια τα οποία να συνδέονται απευθείας με τα υπάρχοντα Monitors</t>
  </si>
  <si>
    <t>ΝΟΣΟΚ 7,99</t>
  </si>
  <si>
    <t>ΝΑΤΡΑΣΒΕΣΤΟΣ ΣΕ ΚΛΕΙΣΤΗ ΣΥΣΚΕΥΑΣΙΑ ΤΥΠΟΥ CLIC</t>
  </si>
  <si>
    <t xml:space="preserve">Νατράσβεστος υψηλής ποιότητας, με μέγιστη διάρκεια ζωής 4 έτη, σε μορφή κόκκων κατάλληλου σχήματος, με διάμετρο σφαιριδίων περίπου 4mm, ώστε:
Α) Να προσφέρει υψηλή απορροφητικότητα CO2, ώστε η νατράσβεστος να διαρκεί περισσότερο  
Β) Να διασφαλίζει την μικρότερη δυνατή τριβή, με αποτέλεσμα να ελαχιστοποιείται η δημιουργία σκόνης.                        
Η σύνθεση των σφαιριδίων να αποτελείται από:78–84% Calcium hydroxide,  2–4% Sodium hydroxide, 14–18% Water, &lt; 0.1% Ethyl violet
Να είναι τυποποιημένος σε κάνιστρα κλειστά ( CARTRIDGES),   συμβατα με τους ειδικούς προσαρμογείς των αναισθησιολογικών μηχανημάτων DRAGER με τσιπ επικοινωνίας. Πιστοποιημένα συμβατή από τον οίκο κατασκευής του αναισθησιολογικού μηχανήματος. </t>
  </si>
  <si>
    <t>ΝΟΣΟΚ 14,9</t>
  </si>
  <si>
    <t>ΝΑΤΡΑΣΒΕΣΤΟΣ</t>
  </si>
  <si>
    <t>Νατράσβεστος υψηλής ποιότητας, με μέγιστη διάρκεια ζωής 4 έτη, σε μορφή κόκκων κατάλληλου σχήματος, με διάμετρο σφαιριδίων περίπου 4mm, ώστε:
Α) Να προσφέρει υψηλή απορροφητικότητα CO2, ώστε η νατράσβεστος να διαρκεί περισσότερο  
Β) Να διασφαλίζει την μικρότερη δυνατή τριβή, με αποτέλεσμα να ελαχιστοποιείται η δημιουργία σκόνης.                        
Η σύνθεση των σφαιριδίων να αποτελείται από:78–84% Calcium hydroxide,  2–4% Sodium hydroxide, 14–18% Water, &lt; 0.1% Ethyl violet
 Να είναι μακράς διάρκειας. Η σύνθεσή του να αφαιρεί to CO2 για ώρες. Να είναι ασφαλές και ειδικά σχεδιασμένο για να μειώσει τον κίνδυνο της υποβάθμισης των αναισθητικών παραγόντων και να είναι φιλικό προς το περιβάλλον. Σε συσκευασία των 5 λίτρων.</t>
  </si>
  <si>
    <t>KG</t>
  </si>
  <si>
    <t>ΝΟΣΟΚ 3</t>
  </si>
  <si>
    <t>ΠΡΟΣΩΠΙΔΕΣ ΧΟΡΗΓΗΣΗΣ ΑΝΑΙΣΘΗΣΙΑΣ ΠΟΛΛΑΠΛΩΝ ΧΡΗΣΕΩΝ ΝΟ 0-5</t>
  </si>
  <si>
    <t xml:space="preserve"> -	Να έχουν κατάλληλο σχήμα για ανατομική προσαρμογή και αποτελεσματικό σφράγισμα, 
-	Να είναι εύκαμπτες, μαλακές, με διαφανές σώμα, το οποίο να παρέχει άνετη συγκράτηση. 
-	Να είναι ανθεκτικές, σε υψηλές και χαμηλές θερμοκρασίες 
-	Να αποστειρώνονται σε κλίβανο ατμού.
-	Τα μεγέθη μάσκας 00 έως 1 να είναι κατάλληλα για σύνδεση σε προϊόν με εσωτερική διάμετρο 15 mm (0,59 in). 
-	Τα μεγέθη μάσκας 2 έως 5 να προορίζονται για σύνδεση σε προϊόν με εξωτερική διάμετρο 22 mm (0,87 in)   
-	Να διατίθενται σε τουλάχιστον 7 μεγέθη.
</t>
  </si>
  <si>
    <t>ΝΟΣΟΣΚ 11,80</t>
  </si>
  <si>
    <t>ΠΡΟΣΩΠΙΔΑ ΜΙΑΣ ΧΡΗΣΕΩΣ ΜΕ ΑΕΡΟΘΑΛΑΜΟ</t>
  </si>
  <si>
    <t>τα προσφερόμενα επιθέματα θα πρέπει: 
1) να διαθέτουν φραγμό προστασίας έναντι εξωγενών μολυσματικών παραγόντων διαμέτρου μεγαλύτερου των 27μm, 
2) ο δείκτης αναπνευστικότητας (MVTR) να είναι σύμφωνος με το ΕΝ-13726 &amp; 
3) να είναι βιοσυμβατά σύμφωνα με το</t>
  </si>
  <si>
    <t>ΝΟΣΟΚ 0,84</t>
  </si>
  <si>
    <t>ΡΙΝΟΦΑΡΥΓΓΙΚΟΣ ΑΕΡΑΓΩΓΟΣ ΤΥΠΟΥ CONNELL ΝΟ ΑΠΟ 6 ΜΜ ΕΩΣ 8,5 ΜΜ</t>
  </si>
  <si>
    <t>Ρινοφαρυγγικός αεραγωγός ατραυματικός από μαλακό PVC για να ανταποκρίνεται στην ανατομία της ρινοφαρυγγικής περιοχής. Να μην κάμπτεται για να εξασφαλίζεται ο σωστός αερισμός. Με στρογγυλεμένα μαλακά ατραυματικά άκρα. Να συνοδεύονται από παραμάνα για την ασφαλή στήριξη. Να είναι μιας χρήσεως, αποφεύγοντας το κίνδυνο μόλυνσης. Να διατίθενται σε νούμερα από 6 έως 9 mm.</t>
  </si>
  <si>
    <t>ΝΟΣΟΚ 1,45</t>
  </si>
  <si>
    <t>ΣΕΤ ΔΙΑΔΕΡΜΙΚΗΣ ΤΡΑΧΕΙΟΣΤΟΜΙΑΣ ΜΕ ΔΙΑΣΤΟΛΕΑ ΚΑΙ ΟΔΗΓΟ</t>
  </si>
  <si>
    <t>ΣΕΤ ΔΙΑΔΕΡΜΙΚΗΣ ΤΡΑΧΕΙΟΣΤΟΜΙΑΣ ΜΕ ΔΙΑΣΤΟΛΕΑ ΚΑΙ ΟΔΗΓΟ (ΜΕΘΟΔΟΣ SELDINGER). To σετ να: 1. φέρει διαστολέα (κατά προτίμηση να είναι μονός), 2. φέρει σωλήνα τραχειοστομίας από υλικό υψηλής ποιότητας μη τοξικό με Cuff χαμηλής πίεσης - μεγάλου όγκου.  Ο σωλήνας να έχει ενσωματωμένο σωληνάκι αναρρόφησης για τις εκκρίσεις άνωθεν του cuff., 3. Το σετ να διαθέτει εσωτερικές κάνουλες, 4. φέρει ειδικό οδηγό για να εξασφαλίζει την ασφαλή και γρήγορη εισαγωγή του τραχειοστομίου στην τραχεία με την μέθοδο Seldinger. 5. Φέρει βελόνα με ενσωματωμένο οδηγό, 6.Φέρει ειδικό διαστολέα για την διάνοιξη των ιστών, 7. Φέρει οδηγό σύρματος Seldinger, με κατάλληλο μήκος, 8. Η εξωτερική διάμετρος (O.D.) του σωλήνα τραχειοστομίας να είναι 11,5 mm συν - πλην 0,5mm</t>
  </si>
  <si>
    <t>ΝΟΣΟΣΚ 130</t>
  </si>
  <si>
    <t>ΣΕΤ ΕΠΕΙΓΟΥΣΑΣ ΤΡΑΧΕΙΟΣΤΟΜΙΑΣ ΝΟ 6</t>
  </si>
  <si>
    <t xml:space="preserve">#Δ/Υ </t>
  </si>
  <si>
    <t>ΝΟΣΟΣΚ 120</t>
  </si>
  <si>
    <t>ΣΕΤ ΕΠΙΣΚΛΗΡΙΔΙΟΥ ΑΝΑΙΣΘΗΣΙΑΣ COMPLETE SET , 18G NEEDLE</t>
  </si>
  <si>
    <t xml:space="preserve">
Να περιέχει καθετήρα 18G (latex free). Να είναι κατασκευασμένος από διάφανο συνθετικό υλικό διαυγής και ανθεκτικός στο τσάκισμα, να έχει στρογγυλεμένο ατραυματικό κλειστό άκρο με σήμανση, να φέρει διαβάθμιση ανά 1cm, να έχει συνδετικό ασφαλείας.
Να έχει σύριγγα χωρίς αντίσταση με μικρή σταθερή τριβή στην κίνηση του εμβόλου.
H βελόνα επισκληριδίου να έχει ατραυματικό άκρο Tuohy Hubb που δεν κόβει τους ιστούς. Να έχει ενσωματωμένο πλαστικό στειλεό και να φέρει πτερύγια αποσπώμενα.
Το φίλτρο να έχει υδρόφιλη μεμβράνη υψηλής διηθητικής ικανότητας και από τις δύο πλευρές να είναι διάφανο και επίπεδο κατάλληλο για χρήση τουλάχιστον τεσσάρων ημερών
Να περιέχει στηρικτικό για την ασφαλή στερέωση του καθετήρα</t>
  </si>
  <si>
    <t xml:space="preserve"> 57.91  ΣΕΤ ΕΠΙΣΚΛΗΡΙΔΙΟΥ MAXIPACK 18G, 8,9</t>
  </si>
  <si>
    <t>ΝΟΣΟΚ 9,50</t>
  </si>
  <si>
    <t>ΣΕΤ ΣΥΝΔΥΑΣΜΕΝΗΣ ΡΑΧ. ΕΠΙΣΚΛΗΡΙΔΙΟΥ CSE SET + G 27 X 5 3/8",</t>
  </si>
  <si>
    <t>Να διαθέτει ατραυματική βελόνα TUOHY με οπή στο πίσω μέρος για την ιδανική έξοδο της βελόνας ραχιαίας. Να διαθέτει ατραυματική βελόνας ραχιαίας αναισθησίας τύπου SPROTTE η οποία να ελαττώνει σημαντικά την πιθανότητα τραυματισμού των αιμοφόρων αγγείων ή των νευρικών ριζών του υπαραχνοειδούς χώρου.  Η βελόνα SPROTTE να διαθέτει μεγεθυντικό φακό για απόλυτο έλεγχο της κάνουλας κατά την διάρκεια της παρακέντησης και για ελαχισστοποίηση της απώλειας του ΕΝΥ. Να διαθέτει ειδική σήμανση πάνω στην βελόνα ραχιαίας για την ακριβή στιγμή εξόδου αυτής απο την βελόνα TUOHY. Να διαθέτει καθετήρα από πολυαμίδιο (naylon) που να του επιτρέπει να είναι εύκαμπτος και απαλός. Να είναι ακτινοσκιερός και ανθεκτικός στο KINKING (δίπλωμα). Να είναι τυφλού άκρου με 4 πλάγιες οπές. Να διατίθεται σε διάφορες διαστάσεις με δυνατότητα παροχής υψηλής ροής υγρού ανά λεπτό. Να διαθέτει συνδετικό. Να διαθέτει αντιβακτηριδιακό φίλτρο, διηθητικής ικανότητας μέχρι 0,2Μ και δυνατότητα διηθήσεως και από τις δύο πλευρές και με άκρα Luer Lock. Να διαθέτει σύριγγα πλαστική 10ML, χαμηλής τριβής με ειδική κατασκευασμένη τεχνική για την ανακάλυψη του επισκληριδίου χώρου. Να διαθέτει ειδικό σύστημα στερέωσης της βελόνας ραχιαίας.Διαθέσιμο σε 25G και 27G. Να διαθέτει ειδικό σύστημα κλειδώματος της ραχιαίας βελόνας στην επισκληρίδιο. Να είναι αποστειρωμένο με αιθυλενοξείδιο για 5 χρόνια. Να είναι για έναν ασθενή και μιας χρήσης.</t>
  </si>
  <si>
    <t>ΝΟΣΟΚ 26</t>
  </si>
  <si>
    <t>ΔΙΑΦΑΝΗ ΕΠΙΘΕΜΑΤΑ ΣΤΗΡΙΞΗΣ ΚΑΘΕΤΗΡΩΝ</t>
  </si>
  <si>
    <t>Τα προσφερόμενα επιθέματα θα πρέπει: 
1) να διαθέτουν φραγμό προστασίας έναντι εξωγενών μολυσματικών παραγόντων διαμέτρου μεγαλύτερου των 27μm, 
2) ο δείκτης αναπνευστικότητας (MVTR) να είναι σύμφωνος με το ΕΝ-13726 &amp; 
3) να είναι βιοσυμβατά σύμφωνα με το ΕΝ-ISO 10993..
4)Να είναι επιθέματα από φίλμ πολυουρεθάνης, με χάρτινο περιθώριο περιμετρικά για εύκολη και γρήγορη εφαρμογή.
5)Να είναι διαφανή αποστειρωμένα.</t>
  </si>
  <si>
    <t>NΟΣΟΚ  1,95</t>
  </si>
  <si>
    <t>ΣΥΝΔΕΤΙΚΟ "T" 22M 22M 22M</t>
  </si>
  <si>
    <r>
      <t>Συνδετικό T-piece ενηλίκων. Αποστειρωμένα μιας χρήσεως. Κατασκευασμένα από PVC λείας εσωτερικής επιφάνειας. Διαφανή, συμπαγή με διπλές υποδοχές συνδέσεων σε διαστάσεις 22M/15F - 22M/15F.</t>
    </r>
    <r>
      <rPr>
        <b/>
        <sz val="14"/>
        <color rgb="FFFF0000"/>
        <rFont val="Calibri"/>
        <family val="2"/>
        <charset val="161"/>
        <scheme val="minor"/>
      </rPr>
      <t xml:space="preserve"> </t>
    </r>
  </si>
  <si>
    <t>ΝΟΣΟΚ 1,55</t>
  </si>
  <si>
    <t xml:space="preserve">ΣΥΝΔΕΤΙΚΟ ΕΛΕΓΧΟΜΕΝΗΣ ΑΝΑΡΡΟΦΗΣΗΣ </t>
  </si>
  <si>
    <t>Αποστειρωμένα μιας χρήσεως. Με ελεγχόμενη αναρρόφηση και ενσωματωμένη τάπα κλεισίματος. Με προοδευτικές εγκοπές για ασφαλή προσαρμογή.</t>
  </si>
  <si>
    <t xml:space="preserve"> 52.4.13  ΣΥΝΔΕΤΙΚΟ ΕΥΘΥ ΜΕ ΒΑΛΒΙΔΑ ΕΛΕΓΧ ΑΝΑΡΡΟΦΗΣΗΣ, 0,24</t>
  </si>
  <si>
    <t>ΣΥΝΔΕΤΙΚΟ ΣΧΗΜΑΤΟΣ L 15M - 22M / 15F</t>
  </si>
  <si>
    <t>Γωνιώδες συνδετικά αποστειρωμένα, μιας χρήσεως. Κατασκευασμένα από PVC. Λείας εσωτερικής επιφάνειας και κρικοειδή εξωτερικά. Να έχουν μήκος 15cm με άκρο 15M και στο άλλο 22M/15F. Να διαθέτει σύνδεση καπνογράφου, τύπου Luer-Lock και καπάκι.</t>
  </si>
  <si>
    <t>ΝΟΣΟΚ 0,639</t>
  </si>
  <si>
    <t>ΣΥΡΙΓΓΕΣ ΕΠΙΣΚΛΗΡΙΔΙΟΥ LOR</t>
  </si>
  <si>
    <t xml:space="preserve">Σύριγγα χωρίς αντίσταση με μικρή σταθερή τριβή στη κίνηση του εμβόλου. Πλαστική, διάφανη, Latex-free. Με διαβάθμιση να δείχνει τη κίνηση του εμβόλου. Να είναι κατάλληλη για χρήση είτε στην τεχνική του αέρα είτε στην τεχνική με φυσιολογικό ορό. Να φέρει κατάλληλο συνδετικό για τις βελόνες επισκληριδίου. Με άριστη ευαισθησία στην ανίχνευση του επισκληριδίου χώρου.  </t>
  </si>
  <si>
    <t xml:space="preserve"> 4.6.33  ΣΥΡΙΓΓΑ ΕΛΑΤΤΩΜΕΝΗΣ ΑΝΤΙΣΤ. 10cc (ΕΠΙΣΚΛΗΡΙΔΙΟΥ ΑΠΛΕΣ),  2,38  ΣΥΡΙΓΓΑ ΕΛΑΤΤΩΜΕΝΗΣ ΑΝΤΙΣΤ. 10cc (ΕΠΙΣΚΛΗΡΙΔΙΟΥ ΑΠΛΕΣ),  2,38</t>
  </si>
  <si>
    <t>ΣΥΣΚΕΥΗ ΑΝΑΝΗΨΗΣ ΕΝΗΛΙΚΩΝ Μ.Χ. (AMBU)</t>
  </si>
  <si>
    <t xml:space="preserve">Μη κλιβανιζόμενη συσκευή ανάνηψης. Με χρωματομετρικό δείκτη επιπέδων CO2. Ασκός κατασκευασμένος από σιλικόνη και Latex-free. Ασκός με αντιολισθητική επιφάνεια. Με ελάχιστη μηχανική αντίσταση. Ασκός με χωρητικότητα 2-3 L. Με βαλβίδα εισόδου αέρα και υποδοχή για σύνδεση με σωλήνα παροχής οξυγόνου. Να διαθέτει βαλβίδα περιορισμού πίεσης: 40cmH2O. Με ελάχιστο δυνατό βάρος (≈300gr). Με ρεζερβουάρ Ο2. Με μάσκα προσώπου ενηλίκων. Με σήμανση CE και πιστοποίηση ISO 9001:2008 για εμπορία και τεχνική υποστήριξη.  </t>
  </si>
  <si>
    <t>ΣΥΣΚΕΥΗ ΑΝΑΝΗΨΗΣ ΠΑΙΔΙΑΤΡΙΚΗ Μ.Χ. (AMBU)</t>
  </si>
  <si>
    <t>Ασκός πολλαπλών χρήσεων. Χωρίς Latex. Με δυνατότητα απολύμανσης και αποστείρωσης στους 134 οC. Διπλών τοιχωμάτων ( ο εσωτερικός από σιλικόνη). Με ρεζερβουάρ Ο2 με αεροστεγή εφαρμογή γύρο από τους συνδέσμους εξαγωγής. Με ρυθμιζόμενη βαλβίδα. Με σωλήνα παροχής σύνδεσης Ο2. Με μάσκα προσώπου παιδιατρική. Με σήμανση CE.</t>
  </si>
  <si>
    <t>ΝΟΣΟΚ 8,20</t>
  </si>
  <si>
    <t>ΣΩΛΗΝΑΣ ΤΡΑΧΕΙΟΣΤΟΜΑΣ  SPIRAL</t>
  </si>
  <si>
    <t>Ο σπιράλ σωλήνας τρεχειοστομίας να είναι κατασκευασμένος από σιλικόνη. Ο σωλήνας να φέρει: Ειδική ενίσχυση με σύρμα καθ΄όλο το μήκος του ώστε να προσαρμόζεται σε κάθε ανατομία. Μετακινούμενη φλάντζα για να ρυθμίζεται το μήκος του. Ανθεκτικό cuff. Να διαθέτει οδηγό με οπή. Να έχει μήκος 130mm και εσωτερική διάμετρο 12mm περίπου.</t>
  </si>
  <si>
    <t>ΝΟΣΟΚ 45</t>
  </si>
  <si>
    <t>ΣΩΛΗΝΕΣ ΤΡΑΧΕΙΟΣΤΟΜΙΑΣ CUFF 7 ΜΜ ΕΩΣ 9 ΜΜ</t>
  </si>
  <si>
    <r>
      <t>Να διαθέτει: 1. Σωληνάκι αναρρόφησης πάνω από το  Cuff 2. Κλήση πάνω από 100</t>
    </r>
    <r>
      <rPr>
        <vertAlign val="superscript"/>
        <sz val="8"/>
        <color rgb="FF000000"/>
        <rFont val="Tahoma"/>
        <family val="2"/>
        <charset val="161"/>
      </rPr>
      <t xml:space="preserve">ο   </t>
    </r>
    <r>
      <rPr>
        <sz val="8"/>
        <color rgb="FF000000"/>
        <rFont val="Tahoma"/>
        <family val="2"/>
        <charset val="161"/>
      </rPr>
      <t>3. Να αναγράφεται το νούμερο του σωλήνα στο Cuff 4. Οδηγό με οπή 5. Ο οδηγός να είναι σκληρός ώστε να μην εισχωρεί εντός σωλήνα κατά την διάρκεια της τοποθέτησης. 6. Να μη σχηματίζεται κενό ούτι δόντι ανάμεσα στο τέρμα του σωλήνα και τον οδηγό 7. Να έχει OD 11,3 + - 0,3mm 8. Να διαθέτει δύο εσωτερικές κάνουλες. Να είναι απόλυτα συμβατές με τις ανταλλακτικές κάνουλες για τραχειοστόμια portex (κωδικός 269576). Η κατακύρωση των δύο ειδών θα γίνει σε έναν ανάδοχο.</t>
    </r>
  </si>
  <si>
    <t>ΝΟΣΟΚ 50</t>
  </si>
  <si>
    <t>ΦΙΛΤΡΑ ΕΠΙΣΚΛΗΡΙΔΙΟΥ</t>
  </si>
  <si>
    <t>Επίπεδο, διάφανο για να επιτρέπει τη συνεχή παρακολούθηση του φιλτραρίσματος. Με υδρόφιλη μεμβράνη υψηλής διηθητικής ικανότητας μέχρι 0,2 mm και από τις 2 πλευρές του. Ανθεκτικό στην πίεση και να παρέχει την δυνατότητα αναρρόφησης. Να φέρει συνδετικό ασφαλείας Luer-Lock. Να είναι Latex-free, αποστειρωμένο. Να είναι κατάλληλο για χρήση έως και 4 ημέρες (96 h).</t>
  </si>
  <si>
    <t>ΝΟΣΟΚ 1,10</t>
  </si>
  <si>
    <t>ΦΙΛΤΡΟ ΤΡΑΧΕΙΟΣΤΟΜΙΑΣ</t>
  </si>
  <si>
    <t>Χαμηλού βάρους αποστειρωμένα εναλλακτικής ύγρανσης με υποδοχή χορήγησης Ο2 μιας χρήσεως, χρήσης 24 ώρες.</t>
  </si>
  <si>
    <t>ΝΟΣΟΚ 0,79</t>
  </si>
  <si>
    <t>ΛΑΜΕΣ ΒΙΝΤΕΟΛΑΡΥΓΓΟΣΚΟΠΙΟΥ MC GRATH</t>
  </si>
  <si>
    <t>Λάμες μιας χρήσεως Νο 3 και 4, απόλυτα συμβατές με το λαρυγγοσκόπιο  MC GRATH</t>
  </si>
  <si>
    <t>ΝΟΣΟΚ 8</t>
  </si>
  <si>
    <t>ΚΑΝΟΥΛΕΣ ΑΝΤΑΛΑΚΤΙΚΕΣ ΓΙΑ ΤΡΑΧΕΙΟΣΤΟΜΑ PORTEX</t>
  </si>
  <si>
    <t>Να είναι απόλυτα συμβατές με τους σωλήνες τραχειοστομίας (κωδικός 204925). Η κατακύρωση των δύο ειδών θα γίνει σε έναν ανάδοχο.</t>
  </si>
  <si>
    <t>ΣΥΣΚΕΥΗ ΓΙΑ ΤΗ ΔΙΗΘΗΣΗ ΤΟΥ ΣΦΗΝΟΥΠΕΡΩΙΟΥ ΓΑΓΓΛΙΟΥ(SPG BLOCK) ΜΙΣΣ ΧΡΗΣΕΩΣ</t>
  </si>
  <si>
    <t>Πρόκειται για συσκευή-καθετήρα ενδοκρινικό εύχρηστο ,εύκαμπτο μιας χρήσεως,  χρήσιμο και απαραίτητο στο ιατρείο πόνου για τη αντιμετώπιση -θεραπεία κάθε είδους κεφαλαλγίας ανώδυνα και αποτελεσματικά.</t>
  </si>
  <si>
    <t>ΝΟΣΟΚ 70</t>
  </si>
  <si>
    <t>ΑΙΣΘΗΤΗΡΑΣ ΜΕΤΡΗΣΗΣ ΑΛΓΑΙΣΘΗΣΙΑΣ</t>
  </si>
  <si>
    <t>1.	Μη επεμβατικός αισθητήρας δακτύλου, ενεργοποίησης τεσσάρων παραμέτρων: Φωτοπληθυσμογραφίας, Γαλβανικής απόκρισης δέρματος, Θερμοκρασίας και Επιταχυνσιόμετρου, για την μέτρηση της αλγαισθησίας με τη μέθοδο του αλγαισθητικού δείκτη.
2.	Να είναι συμβατός με το αντίστοιχο μόνιτορ και να συνδέεται σε συνεργασία με αισθητήρα πολλαπλών χρήσεων.
3.	Να είναι μιας χρήσεως, σε ατομική συσκευασία, με διάρκεια ζωής  24 μήνες. 
4.	Να είναι PVC Free &amp; LATEX Free.
5.	Να παρέχεται δωρεάν ο απαραίτητος εξοπλισμός - μόνιτορ μέτρησης αλγαισθησίας.</t>
  </si>
  <si>
    <t>ΣΕΤ ΡΑΧΙΑΙΑΣ ΑΝΑΙΣΘΗΣΙΑΣ ΜΕ ΒΕΛΟΝΗ G25, ΑΠΟΣΤΕΙΡΩΜΕΝΟ</t>
  </si>
  <si>
    <t xml:space="preserve">TO ΣΕΤ ΝΑ ΠΕΡΙΕΧΕΙ: 
1.	ΒΕΛΟΝΑ ΥΠΑΡΑΧΝΟΕΙΔΟΥΣ ΑΝΑΙΣΘΗΣΙΑΣ ΑΤΡΑΥΜΑΤΙΚΗ PENCILPOINT  ΜΗ ΤΟΞΙΚΗ (LATEX FREE)  25G ΜΕ ΚΛΕΙΣΤΟ ΑΚΡΟ ΚΑΙ ΕΥΡΥ ΠΛΑΓΙΟ ΣΤΟΜΙΟ ΜΕ ΟΔΗΓΟ 0,8 * 30mm ,ΓΙΑ ΤΗΝ ΜΕΙΩΣΗ ΤΗΣ ΠΙΘΑΝΟΤΗΤΑΣ ΤΡΑΥΜΑΤΙΣΜΟΥ ΤΩΝ ΝΕΥΡΙΚΩΝ ΡΙΖΩΝ ΤΟΥ ΥΠΑΡΑΧΝΟΕΙΔΟΥΣ ΧΩΡΟΥ, ΜΕ ΣΤΥΛΕΟ ΑΠΟ ΑΝΟΞΕΊΔΩΤΟ ΑΤΣΑΛΙ ΜΕ ΧΡΩΜΑΤΙΚΗ ΕΝΔΕΙΞΗ.
2.	ΟΔΗΓΟ ΕΙΣΑΓΩΓΗΣ  
3.	ΠΙΝΕΛΑ ,ΓΑΖΕΣ , Ή ΤΟΛΥΠΙΑ ΓΙΑ ΚΑΘΑΡΙΣΜΟ
4.	ΧΕΙΡΟΠΕΤΣΕΤΕΣ
5.	ΣΥΡΙΓΓA  2,5ML KAI ΣΥΡΙΓΓA  5ML ΚΑΙ ΤΙΣ ΑΝΤΙΣΤΟΙΧΕΣ ΒΕΛΟΝΕΣ
6.	ΝΑ ΕΧΕΙ ΔΟΧΕΙΑ ΓΙΑ ΤΗΝ ΠΤΟΕΤΟΙΜΑΣΊΑ ΤΟΥ ΚΑΘΑΡΙΣΜΟΥ
7.	ΧΕΙΡΟΥΡΓΙΚΟ ΠΕΔΙΟ ΜΕ ΟΠΗ
8.	ΟΛΑ ΑΥΤΑ ΝΑ ΕΙΝΑΙ ΑΠΟΣΤΕΙΡΩΜΕΝΑ ΣΕ ΜΙΑ ΣΥΣΚΕΥΑΣΙΑ </t>
  </si>
  <si>
    <t>nosok 13,80</t>
  </si>
  <si>
    <t>ΑΝΤΛΙΑ PCA FULL SET 200 ML</t>
  </si>
  <si>
    <t>ΦΙΛΤΡΟ ΝΑΤΡΑΣΒΕΣΤΟΥ</t>
  </si>
  <si>
    <t>Φίλτρο νατρασβέστου, για την προστασία του Αναισθησιολογικού μηχανήματος  Draeger. 
Πιστοποιημένα συμβατό από τον οίκο κατασκευής του μηχανήματος Draeger.</t>
  </si>
  <si>
    <t>ΝΟΣΟΚ 4,2</t>
  </si>
  <si>
    <t xml:space="preserve">ΣΥΜΠΛΗΡΩΜΑΤΙΚΟ ΣΕΤ ΓΙΑ ΤΗΝ ΑΝΤΙΣΗΨΙΑ ΔΕΡΜΑΤΟΣ </t>
  </si>
  <si>
    <t>Να είναι μιας χρήσεως αποστειρωμένο σε ατομική συσκευασία και να αποτελείται απο: -Πεδίο αποστειρωμένο 75x90cm ,δίσκος - 21x14x4.5cm περίπου , τολύπια Ø50mm  γάζες – για καθαρισμό 7,5x7,5cm , βελόνα 25Gx16mm ,βελόνα 21Gx40mm , Βελόνη με φίλτρο για αναρρόφηφη φαρμάκων 18Gx40mm , σύριγγα 3ml και μία 5ml , λαβίδα τύπου Blueforcep , τυλιγμένα σε πεδίο 75x60cm</t>
  </si>
  <si>
    <t>ΝΟΣΟΚ 9,80</t>
  </si>
  <si>
    <t>ΑΙΣΘΗΤΗΡΑΣ ΘΕΡΜΟΚΡΑΣΙΑΣ ΜΙΑΣ ΧΡΗΣΕΩΣ 7 ΑΚΙΔΩΝ ΓΙΑ MONITOR VISTA 120</t>
  </si>
  <si>
    <t>Συμβατό με το monitor VISTA 120</t>
  </si>
  <si>
    <t>ΝΟΣΟΚ 4,10</t>
  </si>
  <si>
    <t>ΥΔΑΤΟΠΑΓΙΔΕΣ ΓΙΑ ΤΑ ΑΝΑΙΣΘΗΣΙΟΛΟΓΙΚΑ ΜΗΧΑΝΗΜΑΤΑ FABIUS &amp; PRIMUS ΤΗΣ DRAEGER</t>
  </si>
  <si>
    <t>Υδατοπαγίδα για αναισθησιολογικό μηχάνημα Draeger με τσιπ επικοινωνίας. Να είναι πιστοποιημένα συμβατή από τον οίκο κατασκευής του αναισθησιολογικού μηχανήματος Draeger</t>
  </si>
  <si>
    <t>ΝΟΣΟΚ 31,3</t>
  </si>
  <si>
    <t xml:space="preserve">ΑΙΣΘΗΤΗΡΕΣ ΓΙΑ ΛΗΨΗ ΘΕΡΜΟΚΡ. ΟΡΘΟΥ ΟΙΣΟΦΑΓΟΥ </t>
  </si>
  <si>
    <t xml:space="preserve"> Συμβατό με το monitor ININITY-KAPPA και VISTA</t>
  </si>
  <si>
    <t>ΝΟΣΟΚ 4</t>
  </si>
  <si>
    <t>ΝΑΤΡΑΣΒΕΣΤΟΣ ΑΝΑΛΩΣΙΜΟ ΥΛΙΚΟ ΜΗΧΑΝΗΜΑΤΟΣ DRAEGER. ΦΙΑΛΗ ΤΩΝ 5 LT.</t>
  </si>
  <si>
    <t>Να ειναι μακράς διαρκείας . H σύνθεσή του να αφαιρεί το CO2 για ώρες. Nα είναι ασφαλές και ειδικά σχεδιασμένο για να μειώσει τον κίνδυνο της υποβάθμισης των αναισθητικών παραγόντων και να είναι φιλικό προς το περιβάλλον.Να ελαχιστοποιεί την καυστική σκόνη με ομοιόμορφο σχήμα σφαιριδίων .Να είναι απλό στη χρήση. Η αλλαγή του χρώματος σε σκούρο μωβ να δίνει την ένδειξη για αλλαγή.  Σε συσκευασία των 5 λίτρων</t>
  </si>
  <si>
    <t>ΝΟΣΟΚ 15</t>
  </si>
  <si>
    <t>ΣΕΤ ΚΑΡΦΙ 198CM</t>
  </si>
  <si>
    <t>Το αναλώσιμο να διαθέτει σύνδεσμο τύπου καρφί, για χρήση σε διαφορετικά πρωτόκολλα (επισκληρίδιος κα.). Να είναι ενιαίο και να μην χρειάζεται πρόσθετες συνδέσεις ώστε να τοποθετείται άμεσα και να ελαχιστοποιείται η περίπτωση λάθους. Να διαθέτει φίλτρο εξάλειψης αέρα ώστε να μην χρειάζεται συνεχώς εξαέρωση από το προσωπικό κατά την έγχυση. Επίσης να διαθέτει καπάκι στο άκρο που να επιτρέπει την διέλευση του αέρα αλλά όχι υγρού ώστε να αποκλείει την κατά λάθος έγχυση φαρμάκου κατά την διάρκεια της εξαέρωσης καθώς και να κρατά αποστειρωμένο το άκρο luer.
Το αναλώσιμο να είναι συμβατό με ηλεκτρονική αντλία έγχυσης PCA μικρού μεγέθους και βάρους (περίπου 350 gr), με ελληνικό μενού και να υποστηρίζει διαφορετικά προγράμματα έγχυσης
όπως συνεχής, κατ’ επίκληση, αυτόματη δόση κα.. Η αντλία να έχει ακρίβεια δόσης ±5% περίπου και να έχει την δυνατότητα παρακολούθησης όλων των παραμέτρων, σε πραγματικό χρόνο, από υπολογιστή ή
smartphone.</t>
  </si>
  <si>
    <t>ΑΥΤΟΚΌΛΛΗΤΟΣ ΑΙΣΘΗΤΉΡΑΣ ΓΙΑ ΤΗ ΣΥΣΚΕΥΉ ΜΗ ΕΠΕΜΒΑΤΙΚΉΣ ΠΑΡΑΚΟΛΟΎΘΗΣΗΣ ΒΆΘΟΥΣ ΑΝΑΙΣΘΗΣΊΑΣ</t>
  </si>
  <si>
    <t xml:space="preserve">• Ο αισθητήρας να διαθέτει 4 αυτοκόλλητα ηλεκτρόδια με βιοσυμβατή υδρογέλη, χωρίς ακίδα και χωρίς να δημιουργεί ερεθισμό ή τραυματισμό στο δέρμα του ασθενή ενώ ταυτόχρονα να προσκολλάται ικανοποιητικά στο δέρμα ελαχιστοποιώντας την  πιθανότητα αποκόλλησης.
• Να διαθέτει κατάλληλα διαμορφωμένο άκρο για σταθερή και εύκολη σύνδεση και αποσύνδεση με τον ενισχυτή επεξεργασίας του σήματος.  Ο ενισχυτής σήματος με δυνατότητα σύνδεσης με tablet μέσω Bluetooth, για τον περιορισμό της χρήσης επιπλέον καλωδίων.
• Να διαθέτει επάνω του σαφείς ενδείξεις για την ορθή τοποθέτησή του στο μέτωπο του ασθενή καθώς και αντίστοιχη σήμανση με οδηγίες στην συσκευασία του.
• Να είναι μικρών διαστάσεων, μήκους έως 26 εκατοστά και να μπορεί να χρησιμοποιηθεί τόσο σε ενήλικες όσο και σε παιδιά.
Να είναι συμβατός με  σύστημα παρακολούθησης βάθους αναισθησίας το οποίο διαθέτει το χειρουργείο και έχει εκπαιδευτεί το προσωπικό </t>
  </si>
  <si>
    <t>ΥΠΕΡΓΛΩΤΤΙΔΙΚΟΣ ΑΕΡΑΓΩΓΟΣ ΜΕ CUFF ΑΠΟ GEL N0 3</t>
  </si>
  <si>
    <t>Υπεργλωττιδικός αεραγωγός με cuff απο gel. Να είναι 2ης γενιάς υπεργλωττιδικός αεραγωγός, με cuff από ειδικό gel, χωρίς προσθήκη αέρα. Να δέχεται ενδοτραχειακό σωλήνα και να έχει αυλό για καθετήρα αναρρόφησης. Να διαθέτει πεπλατυσμένο σχήμα για στρεπτική ακαμψία κι ενσωματωμένο bite block . Αποστειρωμένος, Latex Free,  μίας χρήσης  Νο 3</t>
  </si>
  <si>
    <t>ΥΠΕΡΓΛΩΤΤΙΔΙΚΟΣ ΑΕΡΑΓΩΓΟΣ ΜΕ CUFF ΑΠΟ GEL N0 4</t>
  </si>
  <si>
    <t>Υπεργλωττιδικός αεραγωγός με cuff απο gel. Να είναι 2ης γενιάς υπεργλωττιδικός αεραγωγός, με cuff από ειδικό gel, χωρίς προσθήκη αέρα. Να δέχεται ενδοτραχειακό σωλήνα και να έχει αυλό για καθετήρα αναρρόφησης. Να διαθέτει πεπλατυσμένο σχήμα για στρεπτική ακαμψία κι ενσωματωμένο bite block . Αποστειρωμένος, Latex Free,  μίας χρήσης  Νο 4</t>
  </si>
  <si>
    <t>ΥΠΕΡΓΛΩΤΤΙΔΙΚΟΣ ΑΕΡΑΓΩΓΟΣ ΜΕ CUFF ΑΠΟ GEL N0 5</t>
  </si>
  <si>
    <t>Υπεργλωττιδικός αεραγωγός με cuff απο gel. Να είναι 2ης γενιάς υπεργλωττιδικός αεραγωγός, με cuff από ειδικό gel, χωρίς προσθήκη αέρα. Να δέχεται ενδοτραχειακό σωλήνα και να έχει αυλό για καθετήρα αναρρόφησης. Να διαθέτει πεπλατυσμένο σχήμα για στρεπτική ακαμψία κι ενσωματωμένο bite block . Αποστειρωμένος, Latex Free,  μίας χρήσης  Νο 5</t>
  </si>
  <si>
    <t>ΥΨΟΣ ΕΓΓΥΗΤΙΚΗΣ ΕΠΙΣΤΟΛΗΣ ΣΥΜΜΕΤΟΧΗΣ 2% ΕΠΙ ΤΟΥ ΠΡΟΫΠΟΛΟΓΙΣΜΟΥ ΤΗΣ ΠΡΟΜΗΘΕΙΑΣ ΤΜΗΜΑ ΠΡΟ Φ.Π.Α.</t>
  </si>
  <si>
    <t>ΓΕΝΙΚΟ ΣΥΝΟΛΟ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</si>
</sst>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16" x14ac:knownFonts="1">
    <font>
      <sz val="11"/>
      <color theme="1"/>
      <name val="Calibri"/>
      <family val="2"/>
      <charset val="161"/>
      <scheme val="minor"/>
    </font>
    <font>
      <sz val="11"/>
      <color theme="1"/>
      <name val="Calibri"/>
      <family val="2"/>
      <charset val="161"/>
      <scheme val="minor"/>
    </font>
    <font>
      <sz val="11"/>
      <color rgb="FFFF0000"/>
      <name val="Calibri"/>
      <family val="2"/>
      <charset val="161"/>
      <scheme val="minor"/>
    </font>
    <font>
      <b/>
      <sz val="9"/>
      <color theme="1"/>
      <name val="Calibri"/>
      <family val="2"/>
      <charset val="161"/>
      <scheme val="minor"/>
    </font>
    <font>
      <sz val="9"/>
      <color rgb="FF000000"/>
      <name val="Tahoma"/>
      <family val="2"/>
      <charset val="161"/>
    </font>
    <font>
      <sz val="9"/>
      <color theme="1"/>
      <name val="Calibri"/>
      <family val="2"/>
      <charset val="161"/>
      <scheme val="minor"/>
    </font>
    <font>
      <sz val="8"/>
      <color rgb="FF000000"/>
      <name val="Tahoma"/>
      <family val="2"/>
      <charset val="161"/>
    </font>
    <font>
      <sz val="8"/>
      <name val="Tahoma"/>
      <family val="2"/>
      <charset val="161"/>
    </font>
    <font>
      <sz val="11"/>
      <name val="Calibri"/>
      <family val="2"/>
      <charset val="161"/>
      <scheme val="minor"/>
    </font>
    <font>
      <sz val="12"/>
      <name val="Calibri"/>
      <family val="2"/>
      <charset val="161"/>
      <scheme val="minor"/>
    </font>
    <font>
      <sz val="9"/>
      <name val="Tahoma"/>
      <family val="2"/>
      <charset val="161"/>
    </font>
    <font>
      <b/>
      <sz val="14"/>
      <color rgb="FFFF0000"/>
      <name val="Calibri"/>
      <family val="2"/>
      <charset val="161"/>
      <scheme val="minor"/>
    </font>
    <font>
      <vertAlign val="superscript"/>
      <sz val="8"/>
      <color rgb="FF000000"/>
      <name val="Tahoma"/>
      <family val="2"/>
      <charset val="161"/>
    </font>
    <font>
      <sz val="8"/>
      <color theme="1"/>
      <name val="Tahoma"/>
      <family val="2"/>
      <charset val="161"/>
    </font>
    <font>
      <sz val="9"/>
      <color theme="1"/>
      <name val="Tahoma"/>
      <family val="2"/>
      <charset val="161"/>
    </font>
    <font>
      <b/>
      <sz val="8"/>
      <color rgb="FF000000"/>
      <name val="Calibri"/>
      <family val="2"/>
      <charset val="161"/>
      <scheme val="minor"/>
    </font>
  </fonts>
  <fills count="9">
    <fill>
      <patternFill patternType="none"/>
    </fill>
    <fill>
      <patternFill patternType="gray125"/>
    </fill>
    <fill>
      <patternFill patternType="solid">
        <fgColor rgb="FFFFFFFF"/>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43" fontId="1" fillId="0" borderId="0" applyFont="0" applyFill="0" applyBorder="0" applyAlignment="0" applyProtection="0"/>
  </cellStyleXfs>
  <cellXfs count="106">
    <xf numFmtId="0" fontId="0" fillId="0" borderId="0" xfId="0"/>
    <xf numFmtId="0" fontId="4" fillId="2" borderId="1" xfId="0" applyFont="1" applyFill="1" applyBorder="1" applyAlignment="1">
      <alignment horizontal="center" vertical="center" wrapText="1"/>
    </xf>
    <xf numFmtId="0" fontId="5" fillId="0" borderId="0" xfId="0" applyFont="1" applyAlignment="1">
      <alignment vertical="center"/>
    </xf>
    <xf numFmtId="0" fontId="0" fillId="0" borderId="1" xfId="0" applyFill="1" applyBorder="1" applyAlignment="1">
      <alignment horizontal="center" vertical="center"/>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3" xfId="0"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Border="1" applyAlignment="1">
      <alignment horizontal="center" vertical="center"/>
    </xf>
    <xf numFmtId="9" fontId="0" fillId="0" borderId="1" xfId="0" applyNumberFormat="1" applyFill="1" applyBorder="1" applyAlignment="1" applyProtection="1">
      <alignment horizontal="center" vertical="center"/>
    </xf>
    <xf numFmtId="0" fontId="0" fillId="3" borderId="1" xfId="0" applyFill="1" applyBorder="1" applyAlignment="1" applyProtection="1">
      <alignment horizontal="center" vertical="center"/>
    </xf>
    <xf numFmtId="4" fontId="0" fillId="3" borderId="1" xfId="0" applyNumberFormat="1" applyFill="1" applyBorder="1" applyAlignment="1">
      <alignment vertical="center"/>
    </xf>
    <xf numFmtId="0" fontId="0" fillId="3" borderId="1" xfId="0" applyFill="1" applyBorder="1" applyAlignment="1">
      <alignment vertical="center"/>
    </xf>
    <xf numFmtId="0" fontId="0" fillId="4" borderId="1" xfId="0" applyFill="1" applyBorder="1" applyAlignment="1" applyProtection="1">
      <alignment horizontal="center" vertical="center"/>
    </xf>
    <xf numFmtId="4" fontId="0" fillId="4" borderId="1" xfId="0" applyNumberFormat="1" applyFill="1" applyBorder="1" applyAlignment="1">
      <alignment vertical="center"/>
    </xf>
    <xf numFmtId="0" fontId="0" fillId="5" borderId="1" xfId="0" applyFill="1" applyBorder="1" applyAlignment="1">
      <alignment horizontal="center" vertical="center"/>
    </xf>
    <xf numFmtId="4" fontId="0" fillId="5" borderId="1" xfId="0" applyNumberFormat="1" applyFill="1" applyBorder="1" applyAlignment="1">
      <alignment vertical="center"/>
    </xf>
    <xf numFmtId="0" fontId="0" fillId="6" borderId="1" xfId="0" applyFill="1" applyBorder="1" applyAlignment="1">
      <alignment horizontal="center" vertical="center"/>
    </xf>
    <xf numFmtId="4" fontId="0" fillId="6" borderId="1" xfId="0" applyNumberFormat="1" applyFill="1" applyBorder="1" applyAlignment="1">
      <alignment vertical="center"/>
    </xf>
    <xf numFmtId="0" fontId="0" fillId="7" borderId="1" xfId="0" applyFill="1" applyBorder="1" applyAlignment="1">
      <alignment horizontal="center" vertical="center"/>
    </xf>
    <xf numFmtId="0" fontId="0" fillId="0" borderId="0" xfId="0" applyAlignment="1">
      <alignment vertical="center"/>
    </xf>
    <xf numFmtId="0" fontId="4"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5" fillId="0" borderId="1" xfId="0" applyFont="1" applyBorder="1" applyAlignment="1">
      <alignment vertical="center"/>
    </xf>
    <xf numFmtId="0" fontId="0" fillId="0" borderId="2" xfId="0" applyFill="1" applyBorder="1" applyAlignment="1" applyProtection="1">
      <alignment vertical="center"/>
    </xf>
    <xf numFmtId="0" fontId="0" fillId="0" borderId="1" xfId="0" applyFill="1" applyBorder="1" applyAlignment="1" applyProtection="1">
      <alignment vertical="center"/>
    </xf>
    <xf numFmtId="0" fontId="0" fillId="0" borderId="3" xfId="0" applyFill="1" applyBorder="1" applyAlignment="1" applyProtection="1">
      <alignment horizontal="center" vertical="center"/>
    </xf>
    <xf numFmtId="0" fontId="0" fillId="0" borderId="1" xfId="0" applyFill="1" applyBorder="1" applyAlignment="1" applyProtection="1">
      <alignment horizontal="center" vertical="center" wrapText="1"/>
    </xf>
    <xf numFmtId="0" fontId="8" fillId="4" borderId="1" xfId="0" applyFont="1" applyFill="1" applyBorder="1" applyAlignment="1" applyProtection="1">
      <alignment horizontal="center" vertical="center"/>
    </xf>
    <xf numFmtId="0" fontId="0" fillId="8" borderId="3" xfId="0" applyFill="1" applyBorder="1" applyAlignment="1" applyProtection="1">
      <alignment horizontal="center" vertical="center"/>
    </xf>
    <xf numFmtId="0" fontId="4" fillId="8" borderId="1" xfId="0" applyFont="1" applyFill="1" applyBorder="1" applyAlignment="1">
      <alignment horizontal="center" vertical="center" wrapText="1"/>
    </xf>
    <xf numFmtId="0" fontId="8" fillId="8" borderId="1" xfId="0" applyFont="1" applyFill="1" applyBorder="1" applyAlignment="1">
      <alignment vertical="center"/>
    </xf>
    <xf numFmtId="0" fontId="8" fillId="8" borderId="1" xfId="0" applyFont="1" applyFill="1" applyBorder="1" applyAlignment="1">
      <alignment horizontal="center" vertical="center"/>
    </xf>
    <xf numFmtId="0" fontId="0" fillId="8" borderId="1" xfId="0" applyFill="1" applyBorder="1" applyAlignment="1">
      <alignment vertical="center"/>
    </xf>
    <xf numFmtId="0" fontId="0" fillId="8" borderId="1" xfId="0" applyFill="1" applyBorder="1" applyAlignment="1">
      <alignment horizontal="center" vertical="center"/>
    </xf>
    <xf numFmtId="0" fontId="8" fillId="5" borderId="1" xfId="0" applyFont="1" applyFill="1" applyBorder="1" applyAlignment="1">
      <alignment horizontal="center" vertical="center"/>
    </xf>
    <xf numFmtId="0" fontId="0" fillId="0" borderId="1" xfId="0" applyFill="1" applyBorder="1" applyAlignment="1">
      <alignment horizontal="center" vertical="center" wrapText="1"/>
    </xf>
    <xf numFmtId="0" fontId="9"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3" xfId="0" applyFont="1" applyBorder="1" applyAlignment="1" applyProtection="1">
      <alignment horizontal="center" vertical="center"/>
    </xf>
    <xf numFmtId="0" fontId="10" fillId="0" borderId="1" xfId="0" applyFont="1" applyFill="1" applyBorder="1" applyAlignment="1">
      <alignment horizontal="center" vertical="center" wrapText="1"/>
    </xf>
    <xf numFmtId="0" fontId="8" fillId="0" borderId="1" xfId="0" applyFont="1" applyBorder="1" applyAlignment="1">
      <alignment vertical="center"/>
    </xf>
    <xf numFmtId="0" fontId="8" fillId="0" borderId="1" xfId="0" applyFont="1" applyFill="1" applyBorder="1" applyAlignment="1" applyProtection="1">
      <alignment horizontal="center" vertical="center" wrapText="1"/>
    </xf>
    <xf numFmtId="9" fontId="8" fillId="0" borderId="1" xfId="0" applyNumberFormat="1" applyFont="1" applyFill="1" applyBorder="1" applyAlignment="1" applyProtection="1">
      <alignment horizontal="center" vertical="center"/>
    </xf>
    <xf numFmtId="0" fontId="0" fillId="0" borderId="0" xfId="0" applyFill="1" applyAlignment="1">
      <alignment vertical="center" wrapText="1"/>
    </xf>
    <xf numFmtId="43" fontId="0" fillId="0" borderId="0" xfId="1" applyFont="1" applyAlignment="1">
      <alignment horizontal="center" vertical="center" wrapText="1"/>
    </xf>
    <xf numFmtId="43" fontId="0" fillId="0" borderId="0" xfId="1" applyFont="1" applyAlignment="1">
      <alignment horizontal="center" vertical="center"/>
    </xf>
    <xf numFmtId="0" fontId="8" fillId="0" borderId="1" xfId="0" applyFont="1" applyFill="1" applyBorder="1" applyAlignment="1">
      <alignment horizontal="center" vertical="center"/>
    </xf>
    <xf numFmtId="0" fontId="8" fillId="0" borderId="3" xfId="0" applyFont="1" applyFill="1" applyBorder="1" applyAlignment="1" applyProtection="1">
      <alignment horizontal="center" vertical="center"/>
    </xf>
    <xf numFmtId="0" fontId="5" fillId="8" borderId="1" xfId="0" applyFont="1" applyFill="1" applyBorder="1" applyAlignment="1" applyProtection="1">
      <alignment horizontal="center" vertical="center"/>
    </xf>
    <xf numFmtId="0" fontId="0" fillId="0" borderId="0" xfId="0" applyFill="1" applyAlignment="1">
      <alignment horizontal="center" vertical="center"/>
    </xf>
    <xf numFmtId="0" fontId="0" fillId="0" borderId="1" xfId="0" applyBorder="1" applyAlignment="1">
      <alignment vertical="center" wrapText="1"/>
    </xf>
    <xf numFmtId="0" fontId="0"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0" fillId="8" borderId="3" xfId="0" applyFont="1" applyFill="1" applyBorder="1" applyAlignment="1" applyProtection="1">
      <alignment horizontal="center" vertical="center"/>
    </xf>
    <xf numFmtId="0" fontId="14" fillId="8" borderId="1" xfId="0" applyFont="1" applyFill="1" applyBorder="1" applyAlignment="1">
      <alignment horizontal="center" vertical="center" wrapText="1"/>
    </xf>
    <xf numFmtId="0" fontId="0" fillId="0" borderId="1" xfId="0" applyFont="1" applyBorder="1" applyAlignment="1">
      <alignment vertical="center"/>
    </xf>
    <xf numFmtId="0" fontId="0" fillId="0" borderId="1" xfId="0" applyFont="1" applyFill="1" applyBorder="1" applyAlignment="1" applyProtection="1">
      <alignment horizontal="center" vertical="center"/>
    </xf>
    <xf numFmtId="0" fontId="0" fillId="8" borderId="1" xfId="0" applyFont="1" applyFill="1" applyBorder="1" applyAlignment="1">
      <alignment horizontal="center" vertical="center"/>
    </xf>
    <xf numFmtId="9" fontId="0" fillId="0" borderId="1" xfId="0" applyNumberFormat="1" applyFont="1" applyFill="1" applyBorder="1" applyAlignment="1" applyProtection="1">
      <alignment horizontal="center" vertical="center"/>
    </xf>
    <xf numFmtId="0" fontId="0" fillId="4" borderId="1" xfId="0" applyFont="1" applyFill="1" applyBorder="1" applyAlignment="1" applyProtection="1">
      <alignment horizontal="center" vertical="center"/>
    </xf>
    <xf numFmtId="0" fontId="0" fillId="8" borderId="1" xfId="0" applyFont="1" applyFill="1" applyBorder="1" applyAlignment="1">
      <alignment vertical="center"/>
    </xf>
    <xf numFmtId="0" fontId="0" fillId="0" borderId="1" xfId="0" applyFont="1" applyFill="1" applyBorder="1" applyAlignment="1" applyProtection="1">
      <alignment horizontal="center" vertical="center" wrapText="1"/>
    </xf>
    <xf numFmtId="0" fontId="0" fillId="0" borderId="1" xfId="0" applyFill="1" applyBorder="1" applyAlignment="1">
      <alignment vertical="center" wrapText="1"/>
    </xf>
    <xf numFmtId="0" fontId="5" fillId="0" borderId="1" xfId="0" applyFont="1" applyFill="1" applyBorder="1" applyAlignment="1">
      <alignment vertical="center"/>
    </xf>
    <xf numFmtId="0" fontId="0" fillId="4" borderId="1" xfId="0" applyFill="1" applyBorder="1" applyAlignment="1">
      <alignment horizontal="center" vertical="center"/>
    </xf>
    <xf numFmtId="0" fontId="0" fillId="0" borderId="1" xfId="0" applyFill="1" applyBorder="1" applyAlignment="1">
      <alignment vertical="center"/>
    </xf>
    <xf numFmtId="0" fontId="0" fillId="0" borderId="4" xfId="0" applyFill="1" applyBorder="1" applyAlignment="1" applyProtection="1">
      <alignment horizontal="center" vertical="center"/>
    </xf>
    <xf numFmtId="0" fontId="0" fillId="0" borderId="4" xfId="0" applyFill="1" applyBorder="1" applyAlignment="1">
      <alignment vertical="center" wrapText="1"/>
    </xf>
    <xf numFmtId="0" fontId="13" fillId="0" borderId="5" xfId="0" applyFont="1" applyFill="1" applyBorder="1" applyAlignment="1">
      <alignment horizontal="center" vertical="center" wrapText="1"/>
    </xf>
    <xf numFmtId="0" fontId="5" fillId="0" borderId="4" xfId="0" applyFont="1" applyBorder="1" applyAlignment="1">
      <alignment vertical="center"/>
    </xf>
    <xf numFmtId="0" fontId="0" fillId="0" borderId="4" xfId="0" applyFill="1" applyBorder="1" applyAlignment="1">
      <alignment horizontal="center" vertical="center"/>
    </xf>
    <xf numFmtId="0" fontId="0" fillId="0" borderId="4" xfId="0" applyFill="1" applyBorder="1" applyAlignment="1">
      <alignment horizontal="center" vertical="center" wrapText="1"/>
    </xf>
    <xf numFmtId="0" fontId="0" fillId="0" borderId="4" xfId="0" applyFont="1" applyFill="1" applyBorder="1" applyAlignment="1">
      <alignment horizontal="center" vertical="center"/>
    </xf>
    <xf numFmtId="9" fontId="0" fillId="0" borderId="4" xfId="0" applyNumberFormat="1" applyFont="1" applyFill="1" applyBorder="1" applyAlignment="1" applyProtection="1">
      <alignment horizontal="center" vertical="center"/>
    </xf>
    <xf numFmtId="0" fontId="0" fillId="8" borderId="1" xfId="0" applyFill="1" applyBorder="1" applyAlignment="1">
      <alignment vertical="center" wrapText="1"/>
    </xf>
    <xf numFmtId="0" fontId="2" fillId="8" borderId="1" xfId="0" applyFont="1" applyFill="1" applyBorder="1" applyAlignment="1">
      <alignment horizontal="center" vertical="center"/>
    </xf>
    <xf numFmtId="0" fontId="0" fillId="5" borderId="1" xfId="0" applyFill="1" applyBorder="1" applyAlignment="1">
      <alignment vertical="center"/>
    </xf>
    <xf numFmtId="0" fontId="0" fillId="0" borderId="0" xfId="0" applyFill="1" applyAlignment="1">
      <alignment vertical="center"/>
    </xf>
    <xf numFmtId="0" fontId="6" fillId="2" borderId="0" xfId="0" applyFont="1" applyFill="1" applyBorder="1" applyAlignment="1">
      <alignment horizontal="center" vertical="center" wrapText="1"/>
    </xf>
    <xf numFmtId="0" fontId="0" fillId="0" borderId="0" xfId="0" applyAlignment="1">
      <alignment horizontal="center" vertical="center"/>
    </xf>
    <xf numFmtId="0" fontId="0" fillId="4" borderId="1" xfId="0" applyFill="1" applyBorder="1" applyAlignment="1">
      <alignment vertical="center"/>
    </xf>
    <xf numFmtId="4" fontId="0" fillId="0" borderId="0" xfId="0" applyNumberFormat="1" applyAlignment="1">
      <alignment vertical="center"/>
    </xf>
    <xf numFmtId="0" fontId="3" fillId="0" borderId="1" xfId="0" applyFont="1" applyFill="1" applyBorder="1" applyAlignment="1">
      <alignment horizontal="center" wrapText="1"/>
    </xf>
    <xf numFmtId="0" fontId="3" fillId="0" borderId="2" xfId="0" applyFont="1" applyFill="1" applyBorder="1" applyAlignment="1">
      <alignment horizontal="center" wrapText="1"/>
    </xf>
    <xf numFmtId="0" fontId="4" fillId="2" borderId="1" xfId="0" applyFont="1" applyFill="1" applyBorder="1" applyAlignment="1">
      <alignment horizontal="center"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5" fillId="0" borderId="1" xfId="0" applyFont="1" applyFill="1" applyBorder="1" applyAlignment="1">
      <alignment horizontal="center" wrapText="1"/>
    </xf>
    <xf numFmtId="0" fontId="3" fillId="3" borderId="1" xfId="0" applyFont="1" applyFill="1" applyBorder="1" applyAlignment="1">
      <alignment horizontal="center" wrapText="1"/>
    </xf>
    <xf numFmtId="0" fontId="3" fillId="4" borderId="1" xfId="0" applyFont="1" applyFill="1" applyBorder="1" applyAlignment="1">
      <alignment horizontal="center" wrapText="1"/>
    </xf>
    <xf numFmtId="0" fontId="3" fillId="5" borderId="1" xfId="0" applyFont="1" applyFill="1" applyBorder="1" applyAlignment="1">
      <alignment horizontal="center" wrapText="1"/>
    </xf>
    <xf numFmtId="4" fontId="3" fillId="5" borderId="1" xfId="0" applyNumberFormat="1" applyFont="1" applyFill="1" applyBorder="1" applyAlignment="1">
      <alignment horizontal="center" wrapText="1"/>
    </xf>
    <xf numFmtId="0" fontId="3" fillId="6" borderId="1" xfId="0" applyFont="1" applyFill="1" applyBorder="1" applyAlignment="1">
      <alignment horizontal="center" wrapText="1"/>
    </xf>
    <xf numFmtId="4" fontId="3" fillId="6" borderId="1" xfId="0" applyNumberFormat="1" applyFont="1" applyFill="1" applyBorder="1" applyAlignment="1">
      <alignment horizontal="center" wrapText="1"/>
    </xf>
    <xf numFmtId="0" fontId="3" fillId="7" borderId="1" xfId="0" applyFont="1" applyFill="1" applyBorder="1" applyAlignment="1">
      <alignment horizontal="center" wrapText="1"/>
    </xf>
    <xf numFmtId="0" fontId="5" fillId="3" borderId="1" xfId="0" applyFont="1" applyFill="1" applyBorder="1" applyAlignment="1">
      <alignment horizontal="center" wrapText="1"/>
    </xf>
    <xf numFmtId="0" fontId="5" fillId="0" borderId="0" xfId="0" applyFont="1" applyAlignment="1">
      <alignment horizontal="center"/>
    </xf>
    <xf numFmtId="4" fontId="15" fillId="0" borderId="1" xfId="0" applyNumberFormat="1" applyFont="1" applyBorder="1" applyAlignment="1">
      <alignment horizontal="center" wrapText="1"/>
    </xf>
    <xf numFmtId="4" fontId="0" fillId="7" borderId="1" xfId="0" applyNumberFormat="1" applyFill="1" applyBorder="1" applyAlignment="1">
      <alignment horizontal="center" vertical="center"/>
    </xf>
    <xf numFmtId="4" fontId="0" fillId="0" borderId="1" xfId="0" applyNumberFormat="1" applyBorder="1" applyAlignment="1">
      <alignment horizontal="center" vertical="center"/>
    </xf>
    <xf numFmtId="4" fontId="0" fillId="0" borderId="0" xfId="0" applyNumberFormat="1" applyAlignment="1">
      <alignment horizontal="center" vertical="center"/>
    </xf>
    <xf numFmtId="4" fontId="0" fillId="0" borderId="1" xfId="0" applyNumberFormat="1" applyFill="1" applyBorder="1" applyAlignment="1">
      <alignment horizontal="center" vertical="center"/>
    </xf>
  </cellXfs>
  <cellStyles count="2">
    <cellStyle name="Κανονικό" xfId="0" builtinId="0"/>
    <cellStyle name="Κόμμα"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15;&#925;&#913;&#925;/&#915;&#925;&#913;&#925;%20&#932;&#917;&#923;&#921;&#922;&#9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Φύλλο1"/>
    </sheetNames>
    <sheetDataSet>
      <sheetData sheetId="0">
        <row r="2">
          <cell r="B2">
            <v>69783</v>
          </cell>
          <cell r="C2" t="str">
            <v>ΑΕΡΑΓΩΓΟΙ ΣΤΟΜΑΤΟΦΑΡΥΓΓΙΚΟΙ ΠΛΑΣΤΙΚΟΙ  2 - 80MM</v>
          </cell>
          <cell r="D2" t="str">
            <v>Συσκευές αναισθησίας και ανάνηψης 33172000-6</v>
          </cell>
          <cell r="E2" t="str">
            <v>Κατασκευασμένοι από ατραυματικό μη τοξικό πολυαιθυλένιο. Άθραυστοι. Με μαλακό ατραυματικό άκρο. Ειδικά σχεδιασμένοι για εύκολο πέρασμα του καθετήρα για αναρροφήσεις διάμεσου αυτών. Το επάνω μέρος να είναι άκαμπτο για να εξασφαλίζεται ο αερισμός του ασθενή. Με χρωματικές ενδείξεις στο επιστόμιο ανάλογα με το μέγεθος. Να είναι μιας χρήσεως σε ξεχωριστό φακελάκι.</v>
          </cell>
          <cell r="F2" t="str">
            <v>TEM</v>
          </cell>
          <cell r="G2" t="str">
            <v xml:space="preserve"> 52.5.27  ΣΤΟΜΑΤΟΦΑΡΥΓΓΙΚΟΙ ΑΕΡΑΓΩΓΟΙ Νο 0 - No 1- Nο 2 ΜΙΑΣ ΧΡΗΣΗΣ 0,23</v>
          </cell>
          <cell r="H2">
            <v>0.23</v>
          </cell>
          <cell r="I2"/>
          <cell r="J2">
            <v>0.23</v>
          </cell>
          <cell r="K2">
            <v>500</v>
          </cell>
        </row>
        <row r="3">
          <cell r="B3">
            <v>68564</v>
          </cell>
          <cell r="C3" t="str">
            <v>ΑΕΡΑΓΩΓΟΙ ΣΤΟΜΑΤΟΦΑΡΥΓΓΙΚΟΙ ΠΛΑΣΤΙΚΟΙ 0</v>
          </cell>
          <cell r="D3" t="str">
            <v>Συσκευές αναισθησίας και ανάνηψης 33172000-6</v>
          </cell>
          <cell r="E3" t="str">
            <v>Κατασκευασμένοι από ατραυματικό μη τοξικό πολυαιθυλένιο. Άθραυστοι. Με μαλακό ατραυματικό άκρο. Ειδικά σχεδιασμένοι για εύκολο πέρασμα του καθετήρα για αναρροφήσεις διάμεσου αυτών. Το επάνω μέρος να είναι άκαμπτο για να εξασφαλίζεται ο αερισμός του ασθενή. Με χρωματικές ενδείξεις στο επιστόμιο ανάλογα με το μέγεθος. Να είναι μιας χρήσεως σε ξεχωριστό φακελάκι.</v>
          </cell>
          <cell r="F3" t="str">
            <v>TEM</v>
          </cell>
          <cell r="G3" t="str">
            <v xml:space="preserve"> 52.5.27  ΣΤΟΜΑΤΟΦΑΡΥΓΓΙΚΟΙ ΑΕΡΑΓΩΓΟΙ Νο 0 - No 1- Nο 2 ΜΙΑΣ ΧΡΗΣΗΣ 0,23</v>
          </cell>
          <cell r="H3">
            <v>0.23</v>
          </cell>
          <cell r="I3"/>
          <cell r="J3">
            <v>0.23</v>
          </cell>
          <cell r="K3">
            <v>50</v>
          </cell>
        </row>
        <row r="4">
          <cell r="B4">
            <v>68379</v>
          </cell>
          <cell r="C4" t="str">
            <v>ΑΕΡΑΓΩΓΟΙ ΣΤΟΜΑΤΟΦΑΡΥΓΓΙΚΟΙ ΠΛΑΣΤΙΚΟΙ 1</v>
          </cell>
          <cell r="D4" t="str">
            <v>Συσκευές αναισθησίας και ανάνηψης 33172000-6</v>
          </cell>
          <cell r="E4" t="str">
            <v>Κατασκευασμένοι από ατραυματικό μη τοξικό πολυαιθυλένιο. Άθραυστοι. Με μαλακό ατραυματικό άκρο. Ειδικά σχεδιασμένοι για εύκολο πέρασμα του καθετήρα για αναρροφήσεις διάμεσου αυτών. Το επάνω μέρος να είναι άκαμπτο για να εξασφαλίζεται ο αερισμός του ασθενή. Με χρωματικές ενδείξεις στο επιστόμιο ανάλογα με το μέγεθος. Να είναι μιας χρήσεως σε ξεχωριστό φακελάκι.</v>
          </cell>
          <cell r="F4" t="str">
            <v>TEM</v>
          </cell>
          <cell r="G4" t="str">
            <v xml:space="preserve"> 52.5.27  ΣΤΟΜΑΤΟΦΑΡΥΓΓΙΚΟΙ ΑΕΡΑΓΩΓΟΙ Νο 0 - No 1- Nο 2 ΜΙΑΣ ΧΡΗΣΗΣ 0,23</v>
          </cell>
          <cell r="H4">
            <v>0.23</v>
          </cell>
          <cell r="I4"/>
          <cell r="J4">
            <v>0.23</v>
          </cell>
          <cell r="K4">
            <v>50</v>
          </cell>
        </row>
        <row r="5">
          <cell r="B5">
            <v>68424</v>
          </cell>
          <cell r="C5" t="str">
            <v>ΑΕΡΑΓΩΓΟΙ ΣΤΟΜΑΤΟΦΑΡΥΓΓΙΚΟΙ ΠΛΑΣΤΙΚΟΙ 3 - 90 MM</v>
          </cell>
          <cell r="D5" t="str">
            <v>Συσκευές αναισθησίας και ανάνηψης 33172000-6</v>
          </cell>
          <cell r="E5" t="str">
            <v>Κατασκευασμένοι από ατραυματικό μη τοξικό πολυαιθυλένιο. Άθραυστοι. Με μαλακό ατραυματικό άκρο. Ειδικά σχεδιασμένοι για εύκολο πέρασμα του καθετήρα για αναρροφήσεις διάμεσου αυτών. Το επάνω μέρος να είναι άκαμπτο για να εξασφαλίζεται ο αερισμός του ασθενή. Με χρωματικές ενδείξεις στο επιστόμιο ανάλογα με το μέγεθος. Να είναι μιας χρήσεως σε ξεχωριστό φακελάκι.</v>
          </cell>
          <cell r="F5" t="str">
            <v>TEM</v>
          </cell>
          <cell r="G5" t="str">
            <v>52.5.56  ΑΕΡΑΓΩΓΟΣ ΣΤΟΜΑΤΟΦΑΡΥΓΓΙΚΟΣ 3 GUEDEL ΧΩΡΙΣ CUFF Νο 30-110mm ΑΠΟ ΑΤΡΑΥΜΑΤΙΚΟ ΥΛΙΚΟ ΑΠΟΣΤ ΜΙΑ ΧΡΗΣ   0.269</v>
          </cell>
          <cell r="H5">
            <v>0.26900000000000002</v>
          </cell>
          <cell r="I5"/>
          <cell r="J5">
            <v>0.26900000000000002</v>
          </cell>
          <cell r="K5">
            <v>200</v>
          </cell>
        </row>
        <row r="6">
          <cell r="B6">
            <v>69784</v>
          </cell>
          <cell r="C6" t="str">
            <v>ΑΕΡΑΓΩΓΟΙ ΣΤΟΜΑΤΟΦΑΡΥΓΓΙΚΟΙ ΠΛΑΣΤΙΚΟΙ 4</v>
          </cell>
          <cell r="D6" t="str">
            <v>Συσκευές αναισθησίας και ανάνηψης 33172000-6</v>
          </cell>
          <cell r="E6" t="str">
            <v>Κατασκευασμένοι από ατραυματικό μη τοξικό πολυαιθυλένιο. Άθραυστοι. Με μαλακό ατραυματικό άκρο. Ειδικά σχεδιασμένοι για εύκολο πέρασμα του καθετήρα για αναρροφήσεις διάμεσου αυτών. Το επάνω μέρος να είναι άκαμπτο για να εξασφαλίζεται ο αερισμός του ασθενή. Με χρωματικές ενδείξεις στο επιστόμιο ανάλογα με το μέγεθος. Να είναι μιας χρήσεως σε ξεχωριστό φακελάκι.</v>
          </cell>
          <cell r="F6" t="str">
            <v>TEM</v>
          </cell>
          <cell r="G6" t="str">
            <v xml:space="preserve"> 52.5.28  ΣΤΟΜΑΤΟΦΑΡΥΓΓΙΚΟΙ ΑΕΡΑΓΩΓΗ Νο 3 No 4- Nο 5 ΜΙΑΣ ΧΡΗΣΗΣ   0.139 </v>
          </cell>
          <cell r="H6">
            <v>0.13900000000000001</v>
          </cell>
          <cell r="I6"/>
          <cell r="J6">
            <v>0.13900000000000001</v>
          </cell>
          <cell r="K6">
            <v>50</v>
          </cell>
        </row>
        <row r="7">
          <cell r="B7">
            <v>68423</v>
          </cell>
          <cell r="C7" t="str">
            <v>ΑΕΡΑΓΩΓΟΙ ΣΤΟΜΑΤΟΦΑΡΥΓΓΙΚΟΙ ΠΛΑΣΤΙΚΟΙ 5</v>
          </cell>
          <cell r="D7" t="str">
            <v>Συσκευές αναισθησίας και ανάνηψης 33172000-6</v>
          </cell>
          <cell r="E7" t="str">
            <v>Κατασκευασμένοι από ατραυματικό μη τοξικό πολυαιθυλένιο. Άθραυστοι. Με μαλακό ατραυματικό άκρο. Ειδικά σχεδιασμένοι για εύκολο πέρασμα του καθετήρα για αναρροφήσεις διάμεσου αυτών. Το επάνω μέρος να είναι άκαμπτο για να εξασφαλίζεται ο αερισμός του ασθενή. Με χρωματικές ενδείξεις στο επιστόμιο ανάλογα με το μέγεθος. Να είναι μιας χρήσεως σε ξεχωριστό φακελάκι.</v>
          </cell>
          <cell r="F7" t="str">
            <v>TEM</v>
          </cell>
          <cell r="G7" t="str">
            <v xml:space="preserve"> 52.5.28  ΣΤΟΜΑΤΟΦΑΡΥΓΓΙΚΟΙ ΑΕΡΑΓΩΓΗ Νο 3 No 4- Nο 5 ΜΙΑΣ ΧΡΗΣΗΣ   0.139 </v>
          </cell>
          <cell r="H7">
            <v>0.13900000000000001</v>
          </cell>
          <cell r="I7"/>
          <cell r="J7">
            <v>0.13900000000000001</v>
          </cell>
          <cell r="K7">
            <v>100</v>
          </cell>
        </row>
        <row r="8">
          <cell r="B8">
            <v>204898</v>
          </cell>
          <cell r="C8" t="str">
            <v>ΑΝΑΛΩΣΙΜΟ ΓΙΑ ΑΝΤΛΙΑ ΜΕΤΕΓΧΕΙΡΙΤΙΚΗΣ ΑΝΑΛΓΗΣΙΑΣ ΜΕ ΑΣΚΟ</v>
          </cell>
          <cell r="D8" t="str">
            <v>Συσκευές αναισθησίας και ανάνηψης 33172000-6</v>
          </cell>
          <cell r="E8" t="str">
            <v>Το αναλώσιμο να διαθέτει ασκό χωρητικότητας 200ml, για χρήση σε διαφορετικά πρωτόκολλα και να τοποθετείται μέσα στο σώμα της αντλίας ώστε ο ασθενής να μπορεί να είναι περιπατητικός. Ο ασκός να είναι μαλακός ώστε να γεμίζει εύκολα και γρήγορα. Το αναλώσιμο να είναι ενιαίο και να μην χρειάζεται πρόσθετες συνδέσεις ώστε να τοποθετείται άμεσα και να ελαχιστοποιείται η περίπτωση λάθους. Να διαθέτει φίλτρο εξάλειψης αέρα ώστε να μην χρειάζεται συνεχώς εξαέρωση από το προσωπικό κατά την έγχυση. Επίσης να διαθέτει καπάκι στο άκρο που να επιτρέπει την διέλευση του αέρα αλλά όχι υγρού ώστε να αποκλείει την κατά λάθος έγχυση φαρμάκου κατά την διάρκεια της εξαέρωσης καθώς και να κρατά αποστειρωμένο το άκρο.
Το αναλώσιμο να είναι συμβατό με ηλεκτρονική αντλία έγχυσης PCA μικρού μεγέθους και βάρους (περίπου 350 gr), με ελληνικό μενού και να υποστηρίζει διαφορετικά προγράμματα έγχυσης όπως συνεχής, κατ’ επίκληση, αυτόματη δόση κα.. Η αντλία να έχει ακρίβεια δόσης ±5% περίπου και να έχει την δυνατότητα παρακολούθησης όλων των παραμέτρων, σε πραγματικό χρόνο, από υπολογιστή ή smartphone.</v>
          </cell>
          <cell r="F8" t="str">
            <v>TEM</v>
          </cell>
          <cell r="G8" t="str">
            <v xml:space="preserve"> 17.1.121  ΑΣΚΟΣ 160ML (ΠΛΗΡΕΣ ΣΕΤ) ΓΙΑ ΑΝΤΛΙΑ PCA - ΣΥΣΚΕΥΗ ΧΟΡΗΓΗΣΗΣ ΜΕΤΑΓΧΕΙΡΗΤΙΚΗΣ ΑΝΑΛΓΗΣΙΑΣ,  23</v>
          </cell>
          <cell r="H8">
            <v>23</v>
          </cell>
          <cell r="I8"/>
          <cell r="J8">
            <v>23</v>
          </cell>
          <cell r="K8">
            <v>50</v>
          </cell>
        </row>
        <row r="9">
          <cell r="B9">
            <v>204897</v>
          </cell>
          <cell r="C9" t="str">
            <v>ΑΝΑΛΩΣΙΜΟ ΓΙΑ ΑΝΤΛΙΑ ΜΕΤΕΓΧΕΙΡΙΤΙΚΗΣ ΑΝΑΛΓΗΣΙΑΣ ΜΕ ΚΑΡΦΙ</v>
          </cell>
          <cell r="D9" t="str">
            <v>Συσκευές αναισθησίας και ανάνηψης 33172000-6</v>
          </cell>
          <cell r="E9" t="str">
            <v>Το αναλώσιμο να διαθέτει καρφί χωρητικότητας 200ml, για χρήση σε διαφορετικά πρωτόκολλα και να τοποθετείται μέσα στο σώμα της αντλίας ώστε ο ασθενής να μπορεί να είναι περιπατητικός. Ο ασκός να είναι μαλακός ώστε να γεμίζει εύκολα και γρήγορα. Το αναλώσιμο να είναι ενιαίο και να μην χρειάζεται πρόσθετες συνδέσεις ώστε να τοποθετείται άμεσα και να ελαχιστοποιείται η περίπτωση λάθους. Να διαθέτει φίλτρο εξάλειψης αέρα ώστε να μην χρειάζεται συνεχώς εξαέρωση από το προσωπικό κατά την έγχυση. Επίσης να διαθέτει καπάκι στο άκρο που να επιτρέπει την διέλευση του αέρα αλλά όχι υγρού ώστε να αποκλείει την κατά λάθος έγχυση φαρμάκου κατά την διάρκεια της εξαέρωσης καθώς και να κρατά αποστειρωμένο το άκρο.Το αναλώσιμο να είναι συμβατό με ηλεκτρονική αντλία έγχυσης PCA μικρού μεγέθους και βάρους (περίπου 350 gr), με ελληνικό μενού και να υποστηρίζει διαφορετικά προγράμματα έγχυσης όπως συνεχής, κατ’ επίκληση, αυτόματη δόση κα.. Η αντλία να έχει ακρίβεια δόσης ±5% περίπου και να έχει την δυνατότητα παρακολούθησης όλων των παραμέτρων, σε πραγματικό χρόνο, από υπολογιστή ή smartphone.</v>
          </cell>
          <cell r="F9" t="str">
            <v>TEM</v>
          </cell>
          <cell r="G9"/>
          <cell r="H9" t="str">
            <v>ΝΟΣΟΚ 14</v>
          </cell>
          <cell r="I9"/>
          <cell r="J9">
            <v>14</v>
          </cell>
          <cell r="K9">
            <v>200</v>
          </cell>
        </row>
        <row r="10">
          <cell r="B10">
            <v>227246</v>
          </cell>
          <cell r="C10" t="str">
            <v>ΑΝΑΛΩΣΙΜΟΣ ΑΙΣΘΗΤΗΡΑΣ ΜΗ ΕΠΕΜΒΑΤΙΚΗΣ ΜΕΤΡΗΣΗΣ ΕΓΚΕΦΑΛΙΚΗΣ/ΣΩΜΑΤΙΚΗΣ ΠΕΡΙΟΧΙΚΗΣ ΟΞΥΜΕΤΡΙΑΣ ΕΝΗΛΙΚΩΝ</v>
          </cell>
          <cell r="D10" t="str">
            <v>Συσκευές αναισθησίας και ανάνηψης 33172000-6</v>
          </cell>
          <cell r="E10" t="str">
            <v>Να διαθέτει 2 φωτεινές πηγές LED που να εκπέμπουν εγγύς υπέρυθρη ακτινοβολία σε τέσσερα μήκη κύματος (730nm, 760nm, 810nm, 880nm). Να παρέχει απόλυτες μετρήσεις (absolute) για τέσσερα βάθη διείσδυσης έχοντας δύο φωτοανιχνευτές σε απόσταση 20mm &amp; 40mm αντίστοιχα απο τις φωτεινές πηγές για ασθενείς με βάρος &gt;40kg. Να είναι αυτοκόλλητος και Latex free. Να φέρει CE mark και εγγύηση FDA. Να προορίζεται για χρήση με το εγκεφαλικό / σωματικό οξύμετρο με δυνατότητα ταυτόχρονης χρήσης έως 6 καναλιών. Το μηχάνημα να έχει δυνατότητα μέτρησης και παλμικής οξυμετρίας SpO2 και να συνοδεύεται απο αισθητήρα SpO2 πολλαπλών χρήσεων.</v>
          </cell>
          <cell r="F10" t="str">
            <v>TEM</v>
          </cell>
          <cell r="G10"/>
          <cell r="H10"/>
          <cell r="I10" t="str">
            <v>ΝΟΣΟΚ 101,8</v>
          </cell>
          <cell r="J10">
            <v>101.8</v>
          </cell>
          <cell r="K10">
            <v>10</v>
          </cell>
        </row>
        <row r="11">
          <cell r="B11">
            <v>24484</v>
          </cell>
          <cell r="C11" t="str">
            <v>ΑΝΤΙΜΙΚΡΟΒΙΑΚΟ ΦΙΛΤΡΟ ΥΓΡΑΝΣΗΣ ΘΕΡΜΑΝΣΗΣ</v>
          </cell>
          <cell r="D11" t="str">
            <v>Συσκευές αναισθησίας και ανάνηψης 33172000-6</v>
          </cell>
          <cell r="E11" t="str">
            <v xml:space="preserve">Φίλτρα με ηλεκτροστατική μεμβράνη φιλτραρίσματος με ενσωματωμένο εναλλάκτη ύγρανσης-θέρμανσης, κλάσης HEPA. Να έχουν υψηλή αντιμικροβιακή/αντιβακτηριδιακή δράση τουλάχιστον 99,999%, και να έχουν υψηλή απόδοση ύγρανσης τουλάχιστον 30 mg σε αναπνευστικό όγκο 500 ml. Να προσκομισθούν μελέτες και τα αντίστοιχα πιστοποιητικά για την αντιμικροβιακή /αντιβακτηριδιακή δράση. Να είναι μικρού βάρους περίπου 30g, νεκρού όγκου μικρότερου των 40 ml, χαμηλής αντίστασης ροής μικρότερη από 2,0 cm Η20 στα 60 λίτρα ανα λεπτό και κατάλληλα για αναπνευστικούς όγκους από 150 ml εως 1000 ml περίπου. Να είναι αποστειρωμένα, μίας χρήσης και ελεύθερα από Latex. Να υπάρχουν οι αντίστοιχες ενδείξεις αποστείρωσης και απουσίας latex επί της συσκευασίας. </v>
          </cell>
          <cell r="F11" t="str">
            <v>TEM</v>
          </cell>
          <cell r="G11"/>
          <cell r="H11"/>
          <cell r="I11" t="str">
            <v>ΝΟΣΟΚ 0,51</v>
          </cell>
          <cell r="J11">
            <v>0.51</v>
          </cell>
          <cell r="K11">
            <v>1200</v>
          </cell>
        </row>
        <row r="12">
          <cell r="B12">
            <v>136876</v>
          </cell>
          <cell r="C12" t="str">
            <v xml:space="preserve">ΑΝΤΛΙΕΣ ΕΓΧΥΣΗΣ ΦΑΡΜΑΚΩΝ  Μ.Χ ΟΓΚΟΣ 250-300 ML ΜΕ ΡΥΘΜΙΖΟΜΕΝΗ ΡΟΗ </v>
          </cell>
          <cell r="D12" t="str">
            <v>Συσκευές αναισθησίας και ανάνηψης 33172000-6</v>
          </cell>
          <cell r="E12" t="str">
            <v>Να διαθέτει μπαλόνι από αδρανή σιλικόνη για χορήγηση αναλγητικών και κυτταροστατικών φαρμάκων. Να φέρει ένδειξη CEκαι πιστοποιητικά συμβατότητας και σταθερότητας των φαρμάκων εντός της.
Να έχει σκληρό άκαμπτο εξωτερικό περίβλημα ώστε να ανθίσταται σε εξωτερικές πιέσεις.
Να έχει διαυγή θάλαμο με γραμμές διαβάθμισης για τον έλεγχο του ρυθμού ροής και της υπολειπόμενης ποσότητας.
Να παρέχει φωτοπροστασία από UVακτινοβολία και σταθερή και ακριβή ροή ακόμη και στις ελάχιστα επιτρεπόμενες από τον κατασκευαστή ποσότητες.
Το σύστημα να είναι απαλλαγμένο από φθαλικά άλατα (DEHPfree) και λατέξ (Latexfree) και να μην παρέχει αποκλίσεις στον ρυθμό ροής μεγαλύτερες του 10%.
Να φέρει ενσωματωμένο φίλτρο σωματιδίων 1,2μmκαι αέρος 0,02μm, ενώ η οδός πλήρωσης να διαθέτει ανεπίστροφη βαλβίδα και δυνητικά και luerlockτύπου clave.
Επιπλέον να κατατεθούν δείγματα προκειμένου να γίνει αξιολόγηση της ακρίβειας ροής. Αποκλίσεις άνω του 10% αποτελούν λόγο απόρριψης.</v>
          </cell>
          <cell r="F12" t="str">
            <v>TEM</v>
          </cell>
          <cell r="G12"/>
          <cell r="H12"/>
          <cell r="I12" t="str">
            <v>ΝΟΣΟΚ 10,99</v>
          </cell>
          <cell r="J12">
            <v>10.99</v>
          </cell>
          <cell r="K12">
            <v>50</v>
          </cell>
        </row>
        <row r="13">
          <cell r="B13">
            <v>68190</v>
          </cell>
          <cell r="C13" t="str">
            <v>ΑΝΤΛΙΕΣ ΕΓΧΥΣΗΣ ΦΑΡΜΑΚΩΝ ΜΙΑΣ ΧΡΗΣΗΣ 100ML 2ML/H</v>
          </cell>
          <cell r="D13" t="str">
            <v>Συσκευές αναισθησίας και ανάνηψης 33172000-6</v>
          </cell>
          <cell r="E13" t="str">
            <v>Να διαθέτει μπαλόνι από αδρανή σιλικόνη για χορήγηση αναλγητικών και κυτταροστατικών φαρμάκων. Να φέρει ένδειξη CEκαι πιστοποιητικά συμβατότητας και σταθερότητας των φαρμάκων εντός της.
Να έχει σκληρό άκαμπτο εξωτερικό περίβλημα ώστε να ανθίσταται σε εξωτερικές πιέσεις.
Να έχει διαυγή θάλαμο με γραμμές διαβάθμισης για τον έλεγχο του ρυθμού ροής και της υπολειπόμενης ποσότητας.
Να παρέχει φωτοπροστασία από UVακτινοβολία και σταθερή και ακριβή ροή ακόμη και στις ελάχιστα επιτρεπόμενες από τον κατασκευαστή ποσότητες.
Το σύστημα να είναι απαλλαγμένο από φθαλικά άλατα (DEHPfree) και λατέξ (Latexfree) και να μην παρέχει αποκλίσεις στον ρυθμό ροής μεγαλύτερες του 10%.
Να φέρει ενσωματωμένο φίλτρο σωματιδίων 1,2μmκαι αέρος 0,02μm, ενώ η οδός πλήρωσης να διαθέτει ανεπίστροφη βαλβίδα και δυνητικά και luerlockτύπου clave.
Επιπλέον να κατατεθούν δείγματα προκειμένου να γίνει αξιολόγηση της ακρίβειας ροής. Αποκλίσεις άνω του 10% αποτελούν λόγο απόρριψης.</v>
          </cell>
          <cell r="F13" t="str">
            <v>TEM</v>
          </cell>
          <cell r="G13"/>
          <cell r="H13"/>
          <cell r="I13" t="str">
            <v>ΝΟΣΟΚ 5,95</v>
          </cell>
          <cell r="J13">
            <v>5.95</v>
          </cell>
          <cell r="K13">
            <v>100</v>
          </cell>
        </row>
        <row r="14">
          <cell r="B14">
            <v>68192</v>
          </cell>
          <cell r="C14" t="str">
            <v>ΑΝΤΛΙΕΣ ΕΓΧΥΣΗΣ ΦΑΡΜΑΚΩΝ ΜΙΑΣ ΧΡΗΣΗΣ 275ML 5ML/H</v>
          </cell>
          <cell r="D14" t="str">
            <v>Συσκευές αναισθησίας και ανάνηψης 33172000-6</v>
          </cell>
          <cell r="E14" t="str">
            <v>Να διαθέτει μπαλόνι από αδρανή σιλικόνη για χορήγηση αναλγητικών και κυτταροστατικών φαρμάκων. Να φέρει ένδειξη CEκαι πιστοποιητικά συμβατότητας και σταθερότητας των φαρμάκων εντός της.
Να έχει σκληρό άκαμπτο εξωτερικό περίβλημα ώστε να ανθίσταται σε εξωτερικές πιέσεις.
Να έχει διαυγή θάλαμο με γραμμές διαβάθμισης για τον έλεγχο του ρυθμού ροής και της υπολειπόμενης ποσότητας.
Να παρέχει φωτοπροστασία από UVακτινοβολία και σταθερή και ακριβή ροή ακόμη και στις ελάχιστα επιτρεπόμενες από τον κατασκευαστή ποσότητες.
Το σύστημα να είναι απαλλαγμένο από φθαλικά άλατα (DEHPfree) και λατέξ (Latexfree) και να μην παρέχει αποκλίσεις στον ρυθμό ροής μεγαλύτερες του 10%.
Να φέρει ενσωματωμένο φίλτρο σωματιδίων 1,2μmκαι αέρος 0,02μm, ενώ η οδός πλήρωσης να διαθέτει ανεπίστροφη βαλβίδα και δυνητικά και luerlockτύπου clave.
Επιπλέον να κατατεθούν δείγματα προκειμένου να γίνει αξιολόγηση της ακρίβειας ροής. Αποκλίσεις άνω του 10% αποτελούν λόγο απόρριψης.</v>
          </cell>
          <cell r="F14" t="str">
            <v>TEM</v>
          </cell>
          <cell r="G14"/>
          <cell r="H14"/>
          <cell r="I14" t="str">
            <v>ΝΟΣΟΚ 5,45</v>
          </cell>
          <cell r="J14">
            <v>5.45</v>
          </cell>
          <cell r="K14">
            <v>200</v>
          </cell>
        </row>
        <row r="15">
          <cell r="B15">
            <v>68189</v>
          </cell>
          <cell r="C15" t="str">
            <v>ΑΝΤΛΙΕΣ ΕΓΧΥΣΗΣ ΦΑΡΜΑΚΩΝ ΜΙΑΣ ΧΡΗΣΗΣ 60ML 2ML/H</v>
          </cell>
          <cell r="D15" t="str">
            <v>Συσκευές αναισθησίας και ανάνηψης 33172000-6</v>
          </cell>
          <cell r="E15" t="str">
            <v>Να διαθέτει μπαλόνι από αδρανή σιλικόνη για χορήγηση αναλγητικών και κυτταροστατικών φαρμάκων. Να φέρει ένδειξη CEκαι πιστοποιητικά συμβατότητας και σταθερότητας των φαρμάκων εντός της.
Να έχει σκληρό άκαμπτο εξωτερικό περίβλημα ώστε να ανθίσταται σε εξωτερικές πιέσεις.
Να έχει διαυγή θάλαμο με γραμμές διαβάθμισης για τον έλεγχο του ρυθμού ροής και της υπολειπόμενης ποσότητας.
Να παρέχει φωτοπροστασία από UVακτινοβολία και σταθερή και ακριβή ροή ακόμη και στις ελάχιστα επιτρεπόμενες από τον κατασκευαστή ποσότητες.
Το σύστημα να είναι απαλλαγμένο από φθαλικά άλατα (DEHPfree) και λατέξ (Latexfree) και να μην παρέχει αποκλίσεις στον ρυθμό ροής μεγαλύτερες του 10%.
Να φέρει ενσωματωμένο φίλτρο σωματιδίων 1,2μmκαι αέρος 0,02μm, ενώ η οδός πλήρωσης να διαθέτει ανεπίστροφη βαλβίδα και δυνητικά και luerlockτύπου clave.
Επιπλέον να κατατεθούν δείγματα προκειμένου να γίνει αξιολόγηση της ακρίβειας ροής. Αποκλίσεις άνω του 10% αποτελούν λόγο απόρριψης.</v>
          </cell>
          <cell r="F15" t="str">
            <v>TEM</v>
          </cell>
          <cell r="G15"/>
          <cell r="H15"/>
          <cell r="I15" t="str">
            <v>ΝΟΣΟΚ 7,90</v>
          </cell>
          <cell r="J15">
            <v>7.9</v>
          </cell>
          <cell r="K15">
            <v>30</v>
          </cell>
        </row>
        <row r="16">
          <cell r="B16">
            <v>136901</v>
          </cell>
          <cell r="C16" t="str">
            <v>ΑΠΛΟΙ ΟΔΗΓΟΙ ΤΡΑΧΕΙΟΣΩΛΗΝΩΝ</v>
          </cell>
          <cell r="D16" t="str">
            <v>Συσκευές αναισθησίας και ανάνηψης 33172000-6</v>
          </cell>
          <cell r="E16" t="str">
            <v xml:space="preserve">Οδηγοί  ενδοτραχειακών σωλήνων ατραυματικοί με κεκαμένο άκρο και το άλλο άκρο να είναι ατραυματικό. Αποστειρωμένοι, μίας χρήσεως, μεταλλικοί με πλαστική επικάλυψη και εύκαμπτοι. Να διατίθενται σε νούμερα για ενήλικες και παιδιά.  </v>
          </cell>
          <cell r="F16" t="str">
            <v>TEM</v>
          </cell>
          <cell r="G16"/>
          <cell r="H16"/>
          <cell r="I16" t="str">
            <v>ΝΟΣΟΚ 1,12</v>
          </cell>
          <cell r="J16">
            <v>1.1200000000000001</v>
          </cell>
          <cell r="K16">
            <v>40</v>
          </cell>
        </row>
        <row r="17">
          <cell r="B17">
            <v>136911</v>
          </cell>
          <cell r="C17" t="str">
            <v xml:space="preserve">ΒΕΛΟΝΕΣ ΕΠΙΣΚΛΗΡΙΔΙΟΥ TUOCHY 18G ,8-12 CM </v>
          </cell>
          <cell r="D17" t="str">
            <v>Συσκευές αναισθησίας και ανάνηψης 33172000-6</v>
          </cell>
          <cell r="E17" t="str">
            <v>Βελόνη με ατραυματικό κυρτό άκρο Tuohy, ατραυματική για τους ιστούς. Να έχει άκρο (Hubb) που βοηθάει στην καλύτερη αίσθηση κατα την διάρκεια της εισαγωγής χωρίς να κόβει του ιστούς. Με ενσωματωμένο πλαστικό στυλέο. Με αποσπώμενα πτερύγια και πλαστική λαβή. Βελόνη βαθμονομημένη ανα 10 mm. Αποστειρωμένες μια χρήσεως. Latex-free, μη τοξικές. Να διατίθενται σε 16-18G νούμερο και μήκος 8-12 cm.</v>
          </cell>
          <cell r="F17" t="str">
            <v>TEM</v>
          </cell>
          <cell r="G17"/>
          <cell r="H17"/>
          <cell r="I17" t="str">
            <v>ΝΟΣΟΚ 8,95</v>
          </cell>
          <cell r="J17">
            <v>8.9499999999999993</v>
          </cell>
          <cell r="K17">
            <v>20</v>
          </cell>
        </row>
        <row r="18">
          <cell r="B18">
            <v>24500</v>
          </cell>
          <cell r="C18" t="str">
            <v>ΒΕΛΟΝΕΣ ΜΠΛΟΚ ΑΝΑΙΣΘ/ΙΑΣ ΓΙΑ ΝΕΥΡΟΔΙΕΓΕΡΤΗ ΜΕ ΛΟΞΟΤΟΜΗΜΕΝΟ ΑΚΡΟ 30°, 30°, 21 G X 2", 0.80 X 50 MM</v>
          </cell>
          <cell r="D18" t="str">
            <v>Συσκευές αναισθησίας και ανάνηψης 33172000-6</v>
          </cell>
          <cell r="E18" t="e">
            <v>#N/A</v>
          </cell>
          <cell r="F18" t="str">
            <v>TEM</v>
          </cell>
          <cell r="G18"/>
          <cell r="H18"/>
          <cell r="I18" t="str">
            <v>ΝΟΣΟΚ 11,93</v>
          </cell>
          <cell r="J18">
            <v>11.93</v>
          </cell>
          <cell r="K18">
            <v>10</v>
          </cell>
        </row>
        <row r="19">
          <cell r="B19">
            <v>24501</v>
          </cell>
          <cell r="C19" t="str">
            <v>ΒΕΛΟΝΕΣ ΜΠΛΟΚ ΑΝΑΙΣΘ/ΙΑΣ ΓΙΑ ΝΕΥΡΟΔΙΕΓΕΡΤΗ ΜΕ ΛΟΞΟΤΟΜΗΜΕΝΟ ΑΚΡΟ 30°, 30°, 21 G X 4", 0.80 X 100 MM</v>
          </cell>
          <cell r="D19" t="str">
            <v>Συσκευές αναισθησίας και ανάνηψης 33172000-6</v>
          </cell>
          <cell r="E19" t="e">
            <v>#N/A</v>
          </cell>
          <cell r="F19" t="str">
            <v>TEM</v>
          </cell>
          <cell r="G19"/>
          <cell r="H19"/>
          <cell r="I19" t="str">
            <v>ΝΟΣΟΚ 11,93</v>
          </cell>
          <cell r="J19">
            <v>11.93</v>
          </cell>
          <cell r="K19">
            <v>10</v>
          </cell>
        </row>
        <row r="20">
          <cell r="B20">
            <v>24505</v>
          </cell>
          <cell r="C20" t="str">
            <v>ΒΕΛΟΝΕΣ ΜΠΛΟΚ ΑΝΑΙΣΘ/ΙΑΣ ΓΙΑ ΝΕΥΡΟΔΙΕΓΕΡΤΗ ΜΕ ΛΟΞΟΤΟΜΗΜΕΝΟ ΑΚΡΟ 30°, 30°, 22 G X 3 1/8" 0.70 X 80 MM</v>
          </cell>
          <cell r="D20" t="str">
            <v>Συσκευές αναισθησίας και ανάνηψης 33172000-6</v>
          </cell>
          <cell r="E20" t="e">
            <v>#N/A</v>
          </cell>
          <cell r="F20" t="str">
            <v>TEM</v>
          </cell>
          <cell r="G20"/>
          <cell r="H20"/>
          <cell r="I20" t="str">
            <v>ΝΟΣΟΚ 11,93</v>
          </cell>
          <cell r="J20">
            <v>11.93</v>
          </cell>
          <cell r="K20">
            <v>10</v>
          </cell>
        </row>
        <row r="21">
          <cell r="B21">
            <v>204908</v>
          </cell>
          <cell r="C21" t="str">
            <v>ΒΕΛΟΝΕΣ ΡΑΧ. ΑΝΑΙΣΘΗΣΙΑΣ ΑΤΡΑΥΜΑΤΙΚΕΣ ΜΕ ΟΔΗΓΟ 22G,25G,27G X 120MM ΠΕΡΙΠΟΥ</v>
          </cell>
          <cell r="D21" t="str">
            <v>Συσκευές αναισθησίας και ανάνηψης 33172000-6</v>
          </cell>
          <cell r="E21" t="str">
            <v>Να έχουν λεία επιφάνεια για να ελαχιστοποιεί τον ερεθισμό της μήνιγγας κατά την εισαγωγή. Να φέρουν στυλεό από ανοξείδωτο ατσάλι. Να επιτρέπει την άμεση και γρήγορη παλυνδρόμηση του ΕΝΥ. Να φέρει άκρο ακριβείας και οπή για ατραυματική εισαγωγή και ελαχιστοποίηση των μετεπεμβατικών κεφαλαλγιών. Το μέγεθος και η θέση της πλάγιας οπής, να ελαχιστοποιούν τις πιθανότητες "διασκληρίδιου τοποθέτησης" (διαμέσου ή κατά μήκος της σκληράς μήνιγγας). Να φέρει διαφανή δακτυλολαβή που επιτρέπει την άμεση πιστοποίηση της παλινδρόμησης του ΕΝΥ. Να φέρει στυλεούς με χρωματιστή σήμανση για άμεση αναγνώριση του μεγέθους. Να διατίθεται μαζί με βελόνα εισαγωγής για να επιβεβαιώνεται η ακριβής και ασφαλής τοποθέτηση στον υπαραχνοειδή χώρο. Να διατίθενται σε μεγέθη 22-24-25-26-27 G σε μήκος 120mm με οδηγό</v>
          </cell>
          <cell r="F21" t="str">
            <v>TEM</v>
          </cell>
          <cell r="G21" t="str">
            <v xml:space="preserve"> 4.6.1  ΒΕΛΟΝΕΣ ΡΑΧΙΑΙΑΣ SPROTTE 27x120 ΜΕ ΟΔΗΓΟ, 4.87</v>
          </cell>
          <cell r="H21">
            <v>4.87</v>
          </cell>
          <cell r="I21"/>
          <cell r="J21">
            <v>4.87</v>
          </cell>
          <cell r="K21">
            <v>100</v>
          </cell>
        </row>
        <row r="22">
          <cell r="B22">
            <v>204906</v>
          </cell>
          <cell r="C22" t="str">
            <v>ΒΕΛΟΝΕΣ ΡΑΧ. ΑΝΑΙΣΘΗΣΙΑΣ ΑΤΡΑΥΜΑΤΙΚΕΣ ΜΕ ΟΔΗΓΟ 22G,25G,27G X 90MM ΠΕΡΙΠΟΥ</v>
          </cell>
          <cell r="D22" t="str">
            <v>Συσκευές αναισθησίας και ανάνηψης 33172000-6</v>
          </cell>
          <cell r="E22" t="str">
            <v>Να έχουν λεία επιφάνεια για να ελαχιστοποιεί τον ερεθισμό της μήνιγγας κατά την εισαγωγή. Να φέρουν στυλεό από ανοξείδωτο ατσάλι. Να επιτρέπει την άμεση και γρήγορη παλυνδρόμηση του ΕΝΥ. Να φέρει άκρο ακριβείας και οπή για ατραυματική εισαγωγή και ελαχιστοποίηση των μετεπεμβατικών κεφαλαλγιών. Το μέγεθος και η θέση της πλάγιας οπής, να ελαχιστοποιούν τις πιθανότητες "διασκληρίδιου τοποθέτησης" (διαμέσου ή κατά μήκος της σκληράς μήνιγγας). Να φέρει διαφανή δακτυλολαβή που επιτρέπει την άμεση πιστοποίηση της παλινδρόμησης του ΕΝΥ. Να φέρει στυλεούς με χρωματιστή σήμανση για άμεση αναγνώριση του μεγέθους. Να διατίθεται μαζί με βελόνα εισαγωγής για να επιβεβαιώνεται η ακριβής και ασφαλής τοποθέτηση στον υπαραχνοειδή χώρο. Να διατίθενται σε μεγέθη 22-24-25-26-27 G σε μήκος 90mm με οδηγό</v>
          </cell>
          <cell r="F22" t="str">
            <v>TEM</v>
          </cell>
          <cell r="G22" t="str">
            <v xml:space="preserve"> 4.6.2  ΒΕΛΟΝΑ ΡΑΧΙΑΙΑΣ ΑΝΑΙΣΘΗΣΙΑΣ WHITACRE 25/27G ΡΗΓΟΡΗΣ ΕΓΧΥΣΗΣ 90ΜΜ,  4,87</v>
          </cell>
          <cell r="H22">
            <v>4.87</v>
          </cell>
          <cell r="I22"/>
          <cell r="J22">
            <v>4.87</v>
          </cell>
          <cell r="K22">
            <v>150</v>
          </cell>
        </row>
        <row r="23">
          <cell r="B23">
            <v>204909</v>
          </cell>
          <cell r="C23" t="str">
            <v>ΒΕΛΟΝΕΣ ΡΑΧ. ΑΝΑΙΣΘΗΣΙΑΣ ΤΡΑΥΜΑΤΙΚΕΣ ΧΩΡΙΣ ΟΔΗΓΟ 22G,25G X 90MM ΠΕΡΙΠΟΥ</v>
          </cell>
          <cell r="D23" t="str">
            <v>Συσκευές αναισθησίας και ανάνηψης 33172000-6</v>
          </cell>
          <cell r="E23" t="str">
            <v>Να έχουν λεία επιφάνεια για να ελαχιστοποιεί τον ερεθισμό της μήνιγγας κατά την εισαγωγή. Να φέρουν στυλεό από ανοξείδωτο ατσάλι. Να επιτρέπει την άμεση και γρήγορη παλυνδρόμηση του ΕΝΥ. Να φέρει διαφανή δακτυλολαβή που επιτρέπει την άμεση πιστοποίηση της παλινδρόμησης του ΕΝΥ. Να φέρει στυλεούς με χρωματιστή σήμανση για άμεση αναγνώριση του μεγέθους. Να διατίθεται μαζί με βελόνα εισαγωγής για να επιβεβαιώνεται η ακριβής και ασφαλής τοποθέτηση στον υπαραχνοειδή χώρο. Να διατίθενται σε μεγέθη 22-24-25-26-27 G σε μήκος 90mm με οδηγό</v>
          </cell>
          <cell r="F23" t="str">
            <v>TEM</v>
          </cell>
          <cell r="G23" t="str">
            <v xml:space="preserve"> 4.6.3  ΒΕΛΟΝΑ ΡΑΧΙΑΙΑΣ ΑΝΑΙΣΘΗΣΙΑΣ PENCIL POINT 22/24/25/26/27/29G ΓΡΗΓΟΡΗΣ ΕΓΧΥΣΗΣ 90ΜΜ,  0,99</v>
          </cell>
          <cell r="H23">
            <v>0.99</v>
          </cell>
          <cell r="I23"/>
          <cell r="J23">
            <v>0.99</v>
          </cell>
          <cell r="K23">
            <v>200</v>
          </cell>
        </row>
        <row r="24">
          <cell r="B24">
            <v>79684</v>
          </cell>
          <cell r="C24" t="str">
            <v>ΟΔΗΓΟΙ ΓΙΑ ΒΕΛΟΝΕΣ ΡΑΧΙΑΙΑΣ ΑΝΑΙΣΘΗΣΙΑΣ Νο 20 G X1 + 1/2 ΜΗΚΟΥΣ 0,9χ38</v>
          </cell>
          <cell r="D24" t="str">
            <v>Συσκευές αναισθησίας και ανάνηψης 33172000-6</v>
          </cell>
          <cell r="E24" t="e">
            <v>#N/A</v>
          </cell>
          <cell r="F24" t="str">
            <v>TEM</v>
          </cell>
          <cell r="G24"/>
          <cell r="H24"/>
          <cell r="I24" t="str">
            <v>ΝΟΣΟΚ 3,7</v>
          </cell>
          <cell r="J24">
            <v>3.7</v>
          </cell>
          <cell r="K24">
            <v>20</v>
          </cell>
        </row>
        <row r="25">
          <cell r="B25">
            <v>24534</v>
          </cell>
          <cell r="C25" t="str">
            <v>ΓΡΑΜΜΗ ΚΑΠΝΟΓΡΑΦΟΥ 3MM-M</v>
          </cell>
          <cell r="D25" t="str">
            <v>Συσκευές αναισθησίας και ανάνηψης 33172000-6</v>
          </cell>
          <cell r="E25" t="e">
            <v>#N/A</v>
          </cell>
          <cell r="F25" t="str">
            <v>TEM</v>
          </cell>
          <cell r="G25" t="str">
            <v>17.1.110
ΣΩΛΗΝΑΚΙ ΔΕΙΓΜΑΤΟΛΕΙΨΙΑΣ ΚΑΠΝΟΓΡΑΦΟΥ 3 ΜΕΤΡ, 0,9</v>
          </cell>
          <cell r="H25">
            <v>0.9</v>
          </cell>
          <cell r="I25"/>
          <cell r="J25">
            <v>0.9</v>
          </cell>
          <cell r="K25">
            <v>300</v>
          </cell>
        </row>
        <row r="26">
          <cell r="B26">
            <v>24551</v>
          </cell>
          <cell r="C26" t="str">
            <v>ΓΩΝΙΩΔΗΣ ΠΡΟΕΚΤΑΣΗ ΠΕΡΙΣΤΡΕΦΟΜΕΝΗ ΜΕ ΠΩΜΑ ΓΙΑ ΑΝΑΡΡΟΦΗΣΗ 22F</v>
          </cell>
          <cell r="D26" t="str">
            <v>Συσκευές αναισθησίας και ανάνηψης 33172000-6</v>
          </cell>
          <cell r="E26" t="str">
            <v>Να είναι αποστειρωμένη και μιας χρήσεως. Να είναι spiral με λεία εσωτερική επιφάνεια. Η προέκταση να είναι γωνιώδης με ειδική οπή για αναρρόφηση μιας χρήσεως και να διαθέτει πώμα. Το τελικό τέρμα που συνδέεται πάνω από το τραχειοστόμιο ή τον τραχειοσωλήνα να διαθέτει διπλό κύκλο για καλύτερη σύνδεση και αποφυγή αποσύνδεσης. Να είναι 22F</v>
          </cell>
          <cell r="F26" t="str">
            <v>TEM</v>
          </cell>
          <cell r="G26" t="str">
            <v xml:space="preserve">  5.5.130
 Συνδετικά τραχειοστομίας σε σχήμα Γ, με ειδική βαλβίδα για βρογχοσκόπηση, κατάλληλα για σύνδεση του αρρώστου στον αναπνευστήρα. Κάθε συνδετικό πρέπει να φέρει πτυσσόμενο πλαστικό σωλήνα στο ένα άκρο του να είναι ευκίνητο. Επίσης πρέπει να περιστρέφεται το άλλο άκρο του για να μηγν αποσυνδέεται εύκολα ο άρρωστος. 0,88</v>
          </cell>
          <cell r="H26">
            <v>0.88</v>
          </cell>
          <cell r="I26"/>
          <cell r="J26">
            <v>0.88</v>
          </cell>
          <cell r="K26">
            <v>1000</v>
          </cell>
        </row>
        <row r="27">
          <cell r="B27">
            <v>323445</v>
          </cell>
          <cell r="C27" t="str">
            <v xml:space="preserve">ΕΥΘΕΙΑ ΠΡΟΕΚΤΑΣΗ ΣΥΝΔΕΣΗΣ ΤΡΑΧΕΙΟΣΩΛΗΝΑ ΜΕ ΑΝΑΠΝΕΥΣΤΙΚΟ ΚΥΚΛΩΜΑ </v>
          </cell>
          <cell r="D27" t="str">
            <v>Συσκευές αναισθησίας και ανάνηψης 33172000-6</v>
          </cell>
          <cell r="E27" t="str">
            <v>Να είναι αποστειρωμένη και μιας χρήσεως. Να είναι spiral με λεία εσωτερική επιφάνεια.  Το τελικό τέρμα που συνδέεται πάνω από το τραχειοστόμιο ή τον τραχειοσωλήνα να διαθέτει διπλό κύκλο για καλύτερη σύνδεση και αποφυγή αποσύνδεσης. Να είναι 22F</v>
          </cell>
          <cell r="F27" t="str">
            <v>ΤΕΜ</v>
          </cell>
          <cell r="G27"/>
          <cell r="H27"/>
          <cell r="I27" t="str">
            <v>ΝΟΣΟΚ 0,75</v>
          </cell>
          <cell r="J27">
            <v>0.75</v>
          </cell>
          <cell r="K27">
            <v>20</v>
          </cell>
        </row>
        <row r="28">
          <cell r="B28">
            <v>204913</v>
          </cell>
          <cell r="C28" t="str">
            <v>ΕΝΔΟΤΡΑΧ. ΣΩΛΗΝΑΣ HI LO ΜΕ CUFF ΚΑΙ ΣΩΛΗΝΑΚΙ ΑΝΑΡΡΟΦΗΣΗΣ ΑΠΟ 6ΜΜ ΕΩΣ 9 ΜΜ</v>
          </cell>
          <cell r="D28" t="str">
            <v>Συσκευές αναισθησίας και ανάνηψης 33172000-6</v>
          </cell>
          <cell r="E28" t="str">
            <v>Να είναι κατασκευασμένοι από διάφανο θερμοευαίσθητο PVC Latex Free. Να είναι σκληρoί και να μην καμπτονται για εύκολη διασωλήνωση. Το Cuff να είναι τοποθετημένο θερμοσυγκολλητικά. Να φέρει ειδική σημανση βάθους σε απόσταση 3cm από το Cuff , διευκολύνοντας την τοποθέτηση του άκρου του σωλήνα εντός της τραχείας. Να έχουν Cuff "με κωνικό" σχήμα ώστε να είναι ατραυματικό. Με ενσωματωμένο στο σωληνα καθετήρα αναρρόφησης άνωθεν του Cuff.</v>
          </cell>
          <cell r="F28" t="str">
            <v>TEM</v>
          </cell>
          <cell r="G28" t="str">
            <v>52.5.9
 ΣΩΛΗΝΑΣ ΕΝΔΟΤΡΑΧΕΙΑΚΟΣ 8,5mm ΜΕ ΚΑΘΕΤΗΡΑ ΑΝΑΡΡΟΦΗΣΗΣ ΑΠΟΣΤ Μ Χ, 8</v>
          </cell>
          <cell r="H28">
            <v>8</v>
          </cell>
          <cell r="I28"/>
          <cell r="J28">
            <v>8</v>
          </cell>
          <cell r="K28">
            <v>100</v>
          </cell>
        </row>
        <row r="29">
          <cell r="B29">
            <v>204911</v>
          </cell>
          <cell r="C29" t="str">
            <v>ΕΝΔΟΤΡΑΧ. ΣΩΛΗΝΑΣ LO-CONTOUR ΜΕ CUFF ΑΠΟ 4ΜΜ-9ΜΜ</v>
          </cell>
          <cell r="D29" t="str">
            <v>Συσκευές αναισθησίας και ανάνηψης 33172000-6</v>
          </cell>
          <cell r="E29" t="str">
            <v>Ενδοτραχειακοί σωλήνες κατασκευασμένοι από καθαρό θερμοευαίσθητο PVC. Να έχουν ακτινοσκιερή γραμμή καθ' όλο το μήκος (πλήρως διαφανής), με μεγάλη και ευδιάκριτη διαβάθμιση και αρίθμηση ανά 0,5cm, με στρογγυλεμένο και ατραυματικό άκρο . Να είναι λείοι, με cuff. Το άκρο του ενδοτραχειακού να είναι έντονα μαρκαρισμένο κατά μήκοας 2cm ώστε να διευκολύνεται η οπτική θεώρηση του βάθους εισαγωγής. Να είναι latex free, DEHP free και μίας χρήσεως αποστειρώμένοι.</v>
          </cell>
          <cell r="F29" t="str">
            <v>TEM</v>
          </cell>
          <cell r="G29"/>
          <cell r="H29"/>
          <cell r="I29" t="str">
            <v>ΝΟΣΟΚ 0,85</v>
          </cell>
          <cell r="J29">
            <v>0.85</v>
          </cell>
          <cell r="K29">
            <v>700</v>
          </cell>
        </row>
        <row r="30">
          <cell r="B30">
            <v>204912</v>
          </cell>
          <cell r="C30" t="str">
            <v>ΕΝΔΟΤΡΑΧ. ΣΩΛΗΝΑΣ ΣΠΙΡΑΛ ΜΕ CUFF ΑΠΟ 5.00ΜΜ ΕΩΣ 9.00 ΜΜ</v>
          </cell>
          <cell r="D30" t="str">
            <v>Συσκευές αναισθησίας και ανάνηψης 33172000-6</v>
          </cell>
          <cell r="E30" t="str">
            <v>Να είναι κατασκευασμένος από μαλακό PVC. Να είναι LATEX-FREE. Να είναι ενισχυμένος από ελικοειδές ενσωματωμένο σύρμα από ανοξείδωτο χάλυβα στο τοίχωμα του σωλήνα μειώνοντας έτσι την πιθανότητα κάμψης του. Να είναι ακτινοσκιερός σε όλο το μήκος του. Να διαθέτει συνδετικό 15mm, μόνιμα ενσωματωμένο στο σωλήνα. Να διαθέτει μαλακό ατραυματικό άκρο με ακτινοσκιερή σήμανση. Να είναι πλήρως διαβαθμισμένος και διαγραμμισμένος με μεγάλα και ευανάγνωστα στοιχεία. To cuff να είναι μεγάλου όγκου και χαμηλής πίεσης ώστε να ελαχιστοποιείται η πιθανότητα τραχειακού τραύματος. To cuff να είναι σταθερά συνδεδεμένο στο σωλήνα και να προσφέρει εύκολη οπτική θεώρηση. Να διαθέτει εύχρηστο πιλότο φουσκώματος του Cuff, μεγάλης ευαισθησίας και μετάδοσης της αίσθησης πληρότητας του μπαλονιού. Να φέρει ευαίσθητο πιλότο του μπαλονιού με βαλβίδα υψηλής ασφάλειας. Να είναι αποστειρωμένος. Να διατίθενται σε Νο από 5-9.</v>
          </cell>
          <cell r="F30" t="str">
            <v>TEM</v>
          </cell>
          <cell r="G30" t="str">
            <v xml:space="preserve">52.5.6
 ΣΩΛΗΝΑΣ ΕΝΔΟΤΡΑΧΕΙΑΚΟΣ SPIRAL MAGIL Νο8.5mm CUFF ΜΕΓΑΛ ΟΓΚΟΥ ΧΑΜΗΛ ΠΙΕΣΗΣ ΑΠΟΣΤ Μ Χ, 3,45 </v>
          </cell>
          <cell r="H30">
            <v>3.45</v>
          </cell>
          <cell r="I30"/>
          <cell r="J30">
            <v>3.45</v>
          </cell>
          <cell r="K30">
            <v>50</v>
          </cell>
        </row>
        <row r="31">
          <cell r="B31">
            <v>68360</v>
          </cell>
          <cell r="C31" t="str">
            <v>ΕΝΔΟΤΡΑΧΕΙΑΚΟΙ  ΣΩΛΗΝΕΣ ΚΕΚΑΜΜΕΝΟΙ ΜΕ CUFF 4,5-8,5</v>
          </cell>
          <cell r="D31" t="str">
            <v>Συσκευές αναισθησίας και ανάνηψης 33172000-6</v>
          </cell>
          <cell r="E31" t="str">
            <v>Να είναι κατασκευασμένοι από ειδικό μαλακό υλικό ( IVORY PVC)  που να μην τραυματίζει αλλά και να μην κάμπτεται λόγω της ειδικά δύσκολης διασωλήνωσης. Να έχουν ακτινοσκιερή γραμμή. Η καμπύλη (κούρμπα) του σωλήνα να είναι ανατομική και μαλακή για την άνετη τοποθέτηση του πάνω απο το πηγούνι και τα χείλη. Επάνω στον οδηγό (PILOT) πλήρωσης του  CUFF να αναγράφεται το νούμερο του σωλήνα για ευκρινή έλεγχο. Το CUFF να είναι κατασκευασμένο απο υλικό, που αφενός δεν θραύεται και αφετέρου εμφανίζει ευαισθησία, ώστε να παρακολουθεί την αλλαγή της πίεσης στην διάρκεια του αναπνευστικού κύκλου. Το CUFF να ελέγχεται απο πολυ ευαίσθητο οδηγό  (PILOT)  με άμεσο έλεγχο της πλήρωσης του και των διακυμάνσεων αυτής και ο δε σωληνίσκος που το φουσκώνει πρέπει να είναι σε ασφαλές για τον ασθενή σημείο.  Το CUFF να γίνεται θερμοσυγκολλητικά ταυτόχρονα με τον σωλήνα για να εξασφαλίζεται η συμμετρική διάσταση του όταν το φουσκώνουμε.  Το CUFF  να εξασφαλίζει αποτελεσματική εφαρμογή ακόμα και όταν επιλέγουμε μικρότερο νούμερο σωλήνα για γρήγορη διασωλήνωση. Να έχουν CUFF "με κωνικό" σχήμα που να απαιτεί τον λιγότερο δυνατό αέρα για να γεμίσει και να έχει πού μικρή επιφάνεια με τα τοιχώματα της τραχείας ώστε να είναι ατραυματικό.  Το CUFF  να δέχεται τη λιγότερη δυνατη αύξηση πίεσης κατά την διάρκεια της επέμβασης απο τα αναισθητικά αέρια.</v>
          </cell>
          <cell r="F31" t="str">
            <v>TEM</v>
          </cell>
          <cell r="G31"/>
          <cell r="H31"/>
          <cell r="I31" t="str">
            <v>ΝΟΣΟΚ 0,78</v>
          </cell>
          <cell r="J31">
            <v>0.78</v>
          </cell>
          <cell r="K31">
            <v>30</v>
          </cell>
        </row>
        <row r="32">
          <cell r="B32">
            <v>68260</v>
          </cell>
          <cell r="C32" t="str">
            <v>ΕΝΔΟΤΡΑΧΕΙΑΚΟΙ / ΡΙΝΟΤΡΑΧΕΙΑΚΟΙ ΣΩΛΗΝΕΣ ΑΠΛΟΙ  2-5,5</v>
          </cell>
          <cell r="D32" t="str">
            <v>Συσκευές αναισθησίας και ανάνηψης 33172000-6</v>
          </cell>
          <cell r="E32" t="str">
            <v>Ενδοτραχειακοί σωλήνες κατασκευασμένοι από καθαρό θερμοευαίσθητο PVC. Να έχουν ακτινοσκιερή γραμμή καθ' όλο το μήκος (πλήρως διαφανής), με μεγάλη και ευδιάκριτη διαβάθμιση και αρίθμηση ανά 0,5cm, με στρογγυλεμένο και ατραυματικό άκρο . Να είναι λείοι, χωρίς cuff. Το άκρο του ενδοτραχειακού να είναι έντονα μαρκαρισμένο κατά μήκοας 2cm ώστε να διευκολύνεται η οπτική θεώρηση του βάθους εισαγωγής. Να είναι latex free, DEHP free και μίας χρήσεως αποστειρώμένοι.</v>
          </cell>
          <cell r="F32" t="str">
            <v>TEM</v>
          </cell>
          <cell r="G32"/>
          <cell r="H32"/>
          <cell r="I32" t="str">
            <v>ΝΟΣΟΚ 1,20</v>
          </cell>
          <cell r="J32">
            <v>1.2</v>
          </cell>
          <cell r="K32">
            <v>70</v>
          </cell>
        </row>
        <row r="33">
          <cell r="B33">
            <v>136926</v>
          </cell>
          <cell r="C33" t="str">
            <v>ΚΑΘΕΤΗΡΕΣ ΕΠΙΣΚΛΗΡΙΔΙΟΥ ΑΝΑΙΣΘΗΣΙΑΣ 20G</v>
          </cell>
          <cell r="D33" t="str">
            <v>Καθετήρες 33141200-2</v>
          </cell>
          <cell r="E33" t="str">
            <v>Διάφανο συνθετικό nylon (polyether block amide), που παρέχει την βέλτιστη διαύγεια, αντοχή και αντίσταση στο τσάκισμα (kinking). Με κλειστό άκρο του καθετήρα. Διατίθενται με 3 πλάγιες, ασύμμετρες οπές, σε κοντινή απόσταση από το άκρο. Με ειδικά επεξεργασμένο, στρογγυλεμένο ατραυματικό άκρο που ελαχιστοποιεί τους τραυματισμούς κατά την εισαγωγή. Ο καθετήρας να είναι ιστοσυμβατός και να φέρει ειδική σήμανση στο άκρο. Να φέρει διαβάθμιση ανα 1cm για να διευκολίνει την ακριβή τοποθέτηση του καθετήρα. Όλοι οι καθετήρες φέρουν συνδετικό ασφαλείας Luer Lock, που δεν εμποδίζει την ροή των υγρών. Αποστειρωμένοι, μιας χρήσεως. Latex-free. Να διατίθενται σε 16-18-20G. Με λειτουργικό μήκος ≈90cm και εξωτερική διάμετρο 0,8mm.</v>
          </cell>
          <cell r="F33" t="str">
            <v>TEM</v>
          </cell>
          <cell r="G33"/>
          <cell r="H33"/>
          <cell r="I33" t="str">
            <v>ΝΟΣΟΚ 3,90</v>
          </cell>
          <cell r="J33">
            <v>3.9</v>
          </cell>
          <cell r="K33">
            <v>20</v>
          </cell>
        </row>
        <row r="34">
          <cell r="B34">
            <v>175894</v>
          </cell>
          <cell r="C34" t="str">
            <v>ΚΗΡΙΑ ΔΥΣΚΟΛΗΣ ΔΙΑΣΩΛΗΝΩΣΗΣ Μ.Χ.</v>
          </cell>
          <cell r="D34" t="str">
            <v>Συσκευές αναισθησίας και ανάνηψης 33172000-6</v>
          </cell>
          <cell r="E34" t="str">
            <v>Να είναι αποστειρωμένα, μιας χρήσεως. Από σκληρό ενισχυμένο πλαστικό υλικό. Να έχουν κεκκαμένο εύκαμπτο και ατραυματικό άκρο, επενδυμένο από ειδικό πλαστικό μη ερεθιστικό υλικό. Να είναι latex free. Να φέρουν ειδική σήμανση βάθους. Να διατίθενται σε μεγέθη που να ταιριάζουν σε ενδοτραχειακούς σωλήνες απο Νο 6  - 8,5. Να διαθέτουν μήκος απο 70-90cm. Να παρέχουν διευκόλυνση στη δύσκολη διασωλήνωση.</v>
          </cell>
          <cell r="F34" t="str">
            <v>TEM</v>
          </cell>
          <cell r="G34"/>
          <cell r="H34"/>
          <cell r="I34" t="str">
            <v>ΝΟΣΟΚ 17,70</v>
          </cell>
          <cell r="J34">
            <v>17.7</v>
          </cell>
          <cell r="K34">
            <v>100</v>
          </cell>
        </row>
        <row r="35">
          <cell r="B35">
            <v>339245</v>
          </cell>
          <cell r="C35" t="str">
            <v>ΚΟΥΒΕΡΤΑ ΥΠΟΘΕΡΜΙΑΣ ΟΛΟΣΩΜΗ ΑΠΌ ΑΛΟΥΜΙΝΙΟ</v>
          </cell>
          <cell r="D35" t="str">
            <v>Συσκευές αναισθησίας και ανάνηψης 33172000-6</v>
          </cell>
          <cell r="E35" t="str">
            <v>Αλουμινοσέντονα μιας χρήσεως για ενήλικες και παιδιά. Να αποτελείται από μονωτικό, μη αγώγιμο, αντιστατικό, ακτινοδιαπερατό υλικό. Να μην προσαρμόζονται σε μηχάνημα.</v>
          </cell>
          <cell r="F35" t="str">
            <v>TEM</v>
          </cell>
          <cell r="G35"/>
          <cell r="H35"/>
          <cell r="I35" t="str">
            <v>ΝΟΣΟΚ 0,51</v>
          </cell>
          <cell r="J35">
            <v>0.51</v>
          </cell>
          <cell r="K35">
            <v>500</v>
          </cell>
        </row>
        <row r="36">
          <cell r="B36">
            <v>186877</v>
          </cell>
          <cell r="C36" t="str">
            <v>ΚΟΥΒΕΡΤΑ ΥΠΟΘΕΡΜΙΑΣ  ΕΝΗΛΙΚΩΝ ΑΝΩ ΣΩΜΑΤΟΣ</v>
          </cell>
          <cell r="D36" t="str">
            <v>Συσκευές αναισθησίας και ανάνηψης 33172000-6</v>
          </cell>
          <cell r="E36" t="str">
            <v xml:space="preserve">  1. Οι Διαστάσεις της κουβέρτας μετα την πλήρωση μεθερμό αέρα (φουσκωμένη) να είναι περιπου 60 cm x 180 cm, Latex-free.
2.	Στο εσωτερικότης να είναι κατασκευασμένη από δύο στρώματα φιλμ πολυαιθυλενίου ώστε να είναι ανθεκτική σε τυχόν τρυπήματα και σκισίματα. H εξωτερική της στρωμάτωση να είναι κατασκευασμένη από μη υφασμένο υλικό με σκοπό την προστασία του σώματος του ασθενούς από την επαφή του δέρματός του με πλαστικά αντικείμενα.
3.	Να είναι ακτινοδιαπερατή.
4.	Να διαθέτει προηγμένη καπιτονέ κατασκευή για την αποφυγή αιώρησης της κουβέρτας  πάνω από το σώμα του ασθενούς  αυξάνοντας με αυτό τον τρόπο  την επαφή με τελικό σκοπό την μεγιστοποίηση της ικανότητας θέρμανσης  του ασθενούς.
5.	Να είναι ανθεκτικήστα υγρά.
6.	Το ακροφύσιο της θερμαντικής μονάδας, να διαθέτει συνδετήρα ώστε να εξασφαλίζεται η συνεχής σύνδεση της κουβέρτας με την θερμαντική μονάδα για την αποφυγή θερμικού τραυματισμού.
7.	Η θερμαντική μονάδα να διαθέτει φίλτρο HEPA απόδοσης 99,97% για σωματίδια 0,3μm και η προκαθορισμένη αντικατάσταση αυτού να μην είναι κάτω από 2.000 ώρες λειτουργίας ώστε να υπάρχει αυξημένη διαθεσιμότητα του συστήματος. 
8.	Η θερμαντική μονάδα να παρέχει την δυνατότητα επιλογής ταχείας θέρμανσης (boost) και συνολικά ρύθμιση θερμοκρασίας 5 επίπεδων: Περιβάλλοντος, 340C, 400C, 450C και 470C (boost)
Να διατίθεται ο απαραίτητος συνοδός εξοπλισμός.
</v>
          </cell>
          <cell r="F36" t="str">
            <v>TEM</v>
          </cell>
          <cell r="G36" t="str">
            <v xml:space="preserve"> 57.50  ΚΟΥΒΕΡΤΑ ΘΕΡΜΑΝΣΗΣ ΑΝΩ ΑΚΡΩΝ ΕΝΗΛΙΚΩΝ ΜΕ ΑΕΡΑ 7,7</v>
          </cell>
          <cell r="H36">
            <v>7.7</v>
          </cell>
          <cell r="I36"/>
          <cell r="J36">
            <v>7.7</v>
          </cell>
          <cell r="K36">
            <v>200</v>
          </cell>
        </row>
        <row r="37">
          <cell r="B37">
            <v>186872</v>
          </cell>
          <cell r="C37" t="str">
            <v>ΚΟΥΒΕΡΤΑ ΥΠΟΘΕΡΜΙΑΣ ΕΝΗΛΙΚΩΝ ΚΑΤΩ ΣΩΜΑΤΟΣ</v>
          </cell>
          <cell r="D37" t="str">
            <v>Συσκευές αναισθησίας και ανάνηψης 33172000-6</v>
          </cell>
          <cell r="E37" t="str">
            <v xml:space="preserve">  1.	Οι Διαστάσεις της κουβέρτας μετάτην πλήρωση με θερμό αέρα (φουσκωμένη)  να είναι περιπου 80 cm x 185 cm, Latex-free.
2.	Στο εσωτερικότης να είναι κατασκευασμένη από δύο στρώματα φιλμ πολυαιθυλενίου ώστε να είναι ανθεκτική σε τυχόν τρυπήματα και σκισίματα. H εξωτερική της στρωμάτωση να είναι κατασκευασμένη από μη υφασμένο υλικό με σκοπό την προστασία του σώματος του ασθενούς από την επαφή του δέρματός του με πλαστικά αντικείμενα.
3.	Να είναι ακτινοδιαπερατή.
4.	Να διαθέτει προηγμένη καπιτονέ κατασκευή για την αποφυγή αιώρησης της κουβέρτας  πάνω από το σώμα του ασθενούς  αυξάνοντας με αυτό τον τρόπο  την επαφή με τελικό σκοπό την μεγιστοποίηση της ικανότητας θέρμανσης  του ασθενούς.
5.	Να είναι ανθεκτικήστα υγρά.
6.	Το ακροφύσιο της θερμαντικής μονάδας, να διαθέτει συνδετήρα ώστε να εξασφαλίζεται η συνεχής σύνδεση της κουβέρτας με την θερμαντική μονάδα για την αποφυγή θερμικού τραυματισμού.
7.	Η θερμαντική μονάδα να διαθέτει φίλτρο HEPA απόδοσης 99,97% για σωματίδια 0,3μm και η προκαθορισμένη αντικατάσταση αυτού να μην είναι κάτω από 2.000 ώρες λειτουργίας ώστε να υπάρχει αυξημένη διαθεσιμότητα του συστήματος. 
8.	Η θερμαντική μονάδα να παρέχει την δυνατότητα επιλογής ταχείας θέρμανσης (boost) και συνολικά ρύθμιση θερμοκρασίας 5 επίπεδων: Περιβάλλοντος, 340C, 400C, 450C και 470C (boost)
Να διατίθεται ο απαραίτητος συνοδός εξοπλισμός.
</v>
          </cell>
          <cell r="F37" t="str">
            <v>TEM</v>
          </cell>
          <cell r="G37"/>
          <cell r="H37"/>
          <cell r="I37" t="str">
            <v>ΝΟΣΟΚ 5,30</v>
          </cell>
          <cell r="J37">
            <v>5.3</v>
          </cell>
          <cell r="K37">
            <v>10</v>
          </cell>
        </row>
        <row r="38">
          <cell r="B38">
            <v>186870</v>
          </cell>
          <cell r="C38" t="str">
            <v>ΚΟΥΒΕΡΤΑ ΥΠΟΘΕΡΜΙΑΣ ΟΛΟΣΩΜΗ ΕΝΗΛΙΚΩΝ</v>
          </cell>
          <cell r="D38" t="str">
            <v>Συσκευές αναισθησίας και ανάνηψης 33172000-6</v>
          </cell>
          <cell r="E38" t="str">
            <v xml:space="preserve">  1.	Οι Διαστάσεις της κουβέρτας μετάτην πλήρωση με θερμό αέρα (φουσκωμένη)  να είναι περιπου 80 cm x 185 cm, Latex-free.
2.	Στο εσωτερικότης να είναι κατασκευασμένη από δύο στρώματα φιλμ πολυαιθυλενίου ώστε να είναι ανθεκτική σε τυχόν τρυπήματα και σκισίματα. H εξωτερική της στρωμάτωση να είναι κατασκευασμένη από μη υφασμένο υλικό με σκοπό την προστασία του σώματος του ασθενούς από την επαφή του δέρματός του με πλαστικά αντικείμενα.
3.	Να είναι ακτινοδιαπερατή.
4.	Να διαθέτει προηγμένη καπιτονέ κατασκευή για την αποφυγή αιώρησης της κουβέρτας  πάνω από το σώμα του ασθενούς  αυξάνοντας με αυτό τον τρόπο  την επαφή με τελικό σκοπό την μεγιστοποίηση της ικανότητας θέρμανσης  του ασθενούς.
5.	Να είναι ανθεκτικήστα υγρά.
6.	Το ακροφύσιο της θερμαντικής μονάδας, να διαθέτει συνδετήρα ώστε να εξασφαλίζεται η συνεχής σύνδεση της κουβέρτας με την θερμαντική μονάδα για την αποφυγή θερμικού τραυματισμού.
7.	Η θερμαντική μονάδα να διαθέτει φίλτρο HEPA απόδοσης 99,97% για σωματίδια 0,3μm και η προκαθορισμένη αντικατάσταση αυτού να μην είναι κάτω από 2.000 ώρες λειτουργίας ώστε να υπάρχει αυξημένη διαθεσιμότητα του συστήματος. 
8.	Η θερμαντική μονάδα να παρέχει την δυνατότητα επιλογής ταχείας θέρμανσης (boost) και συνολικά ρύθμιση θερμοκρασίας 5 επίπεδων: Περιβάλλοντος, 340C, 400C, 450C και 470C (boost)
Να διατίθεται ο απαραίτητος συνοδός εξοπλισμός.
</v>
          </cell>
          <cell r="F38" t="str">
            <v>TEM</v>
          </cell>
          <cell r="G38" t="str">
            <v xml:space="preserve">57.72
 ΚΟΥΒΕΡΤΑ ΟΛΟΣΩΜΗ ΘΕΡΜΑΝΣΗΣ ΕΝΗΛΙΚΩΝ ΜΕ ΑΕΡΑ, 7 </v>
          </cell>
          <cell r="H38">
            <v>7</v>
          </cell>
          <cell r="I38"/>
          <cell r="J38">
            <v>7</v>
          </cell>
          <cell r="K38">
            <v>300</v>
          </cell>
        </row>
        <row r="39">
          <cell r="B39">
            <v>186871</v>
          </cell>
          <cell r="C39" t="str">
            <v>ΚΟΥΒΕΡΤΑ ΥΠΟΘΕΡΜΙΑΣ ΟΛΟΣΩΜΗ ΠΑΙΔΩΝ</v>
          </cell>
          <cell r="D39" t="str">
            <v>Συσκευές αναισθησίας και ανάνηψης 33172000-6</v>
          </cell>
          <cell r="E39" t="str">
            <v xml:space="preserve">  1.	Οι Διαστάσεις της κουβέρτας μετάτην πλήρωση με θερμό αέρα (φουσκωμένη)  να είναι περιπου 80 cm x 185 cm, Latex-free.
2.	Στο εσωτερικότης να είναι κατασκευασμένη από δύο στρώματα φιλμ πολυαιθυλενίου ώστε να είναι ανθεκτική σε τυχόν τρυπήματα και σκισίματα. H εξωτερική της στρωμάτωση να είναι κατασκευασμένη από μη υφασμένο υλικό με σκοπό την προστασία του σώματος του ασθενούς από την επαφή του δέρματός του με πλαστικά αντικείμενα.
3.	Να είναι ακτινοδιαπερατή.
4.	Να διαθέτει προηγμένη καπιτονέ κατασκευή για την αποφυγή αιώρησης της κουβέρτας  πάνω από το σώμα του ασθενούς  αυξάνοντας με αυτό τον τρόπο  την επαφή με τελικό σκοπό την μεγιστοποίηση της ικανότητας θέρμανσης  του ασθενούς.
5.	Να είναι ανθεκτικήστα υγρά.
6.	Το ακροφύσιο της θερμαντικής μονάδας, να διαθέτει συνδετήρα ώστε να εξασφαλίζεται η συνεχής σύνδεση της κουβέρτας με την θερμαντική μονάδα για την αποφυγή θερμικού τραυματισμού.
7.	Η θερμαντική μονάδα να διαθέτει φίλτρο HEPA απόδοσης 99,97% για σωματίδια 0,3μm και η προκαθορισμένη αντικατάσταση αυτού να μην είναι κάτω από 2.000 ώρες λειτουργίας ώστε να υπάρχει αυξημένη διαθεσιμότητα του συστήματος. 
8.	Η θερμαντική μονάδα να παρέχει την δυνατότητα επιλογής ταχείας θέρμανσης (boost) και συνολικά ρύθμιση θερμοκρασίας 5 επίπεδων: Περιβάλλοντος, 340C, 400C, 450C και 470C (boost)
Να διατίθεται ο απαραίτητος συνοδός εξοπλισμός.
</v>
          </cell>
          <cell r="F39" t="str">
            <v>TEM</v>
          </cell>
          <cell r="G39"/>
          <cell r="H39"/>
          <cell r="I39" t="str">
            <v>ΝΟΣΟΚ 5,30</v>
          </cell>
          <cell r="J39">
            <v>5.3</v>
          </cell>
          <cell r="K39">
            <v>25</v>
          </cell>
        </row>
        <row r="40">
          <cell r="B40">
            <v>24788</v>
          </cell>
          <cell r="C40" t="str">
            <v>ΚΥΚΛΩΜΑ ΑΝΑΙΣΘΗΣΙΑΣ ΕΝΗΛΙΚΩΝ 180CM</v>
          </cell>
          <cell r="D40" t="str">
            <v>Συσκευές αναισθησίας και ανάνηψης 33172000-6</v>
          </cell>
          <cell r="E40" t="str">
            <v>Σετ αναπνευστικού κυκλώματος ασθενούς κατάλληλο για αναισθησία, για ενήλικες, υψηλής ποιότητας, μεγάλης αντοχής και συμβατότητας με τα μηχανήματα αερισμού . Το κύκλωμα να αποτελείται από:
- Δύο σωλήνες μόνιμου μήκους 1.80 μ. (εισπνοής και εκπνοής)
- Ένα σωλήνα μόνιμου μήκους 1.50μ για την σύνδεση του ασκού 
- Ασκό 2 Λίτρων, χωρίς latex
- Άκρες ασφαλείας κατασκευασμένες κατά ISO (22mm)
- Συνδετικό Υ αποσπώμενο και συνδετικό γωνιώδες, με θύρα δειγματοληψίας Luer Lock
Επιπλέον να είναι :
 -Κατασκευασμένο χωρίς latex και χωρίς PVC 
- Να είναι κατασκευασμένο σε απόλυτα καθαρούς χώρους ή αποστειρωμένο, σε ατομική συσκευασία.                                                                                                       
- Χαμηλής αντίστασης, μικρότερης των 1,4 mbar στα 60 L/min 
- Χαμηλής ενδοτικότητας (Compliance), μικρότερης των 2.7 ml/mbar στα 60 mbar
- Χαμηλής διαρροής μικρότερης των 50 ml/min στα 60 mbar 
Να έχουν τάπα προστασίας στο "Υ"συνδετικό. Να διατείθενται σε ενιαία καθαρή μη αποστειρωμένη συσκευασία.</v>
          </cell>
          <cell r="F40" t="str">
            <v>TEM</v>
          </cell>
          <cell r="G40"/>
          <cell r="H40"/>
          <cell r="I40" t="str">
            <v>ΝΟΣΟΚ 4,35</v>
          </cell>
          <cell r="J40">
            <v>4.3499999999999996</v>
          </cell>
          <cell r="K40">
            <v>400</v>
          </cell>
        </row>
        <row r="41">
          <cell r="B41">
            <v>136886</v>
          </cell>
          <cell r="C41" t="str">
            <v>ΛΑΡΥΓΓΙΚΕΣ ΜΑΣΚΕΣ ΑΠΛΕΣ ΝΟ 1</v>
          </cell>
          <cell r="D41" t="str">
            <v>Συσκευές αναισθησίας και ανάνηψης 33172000-6</v>
          </cell>
          <cell r="E41" t="str">
            <v xml:space="preserve">Να είναι σχετικά σκληρές για να μην κάμπτονται κατά την τοποθέτηση τους. Να έχουν cuff ελάχιστα διαπερατό από τα αναισθητικά αέρια μειώνοντας την άνοδο της πίεσης και να ελαχιστοποιείται το πιθανό τραύμα. Να αναγράφεται σε ορατό σημείο (σωλήνα ή cuff) το νούμερο της ΛΜ και ο όγκος αέρα που χρειάζεται για την πλήρωση του cuff. Να φέρει ειδικό συνδετικό για το γρήγορο ξεφούσκωμα του cuff. Το cuff να ελέγχεται από πολύ ευαίσθητο οδηγό (PILOT) για τον άμεσο έλεγχο της πλήρωσης του και τις διακυμάνσεις αυτής, ο δε σωληνίσκος που το φουσκώνει να είναι ενσωματωμένος στην ΛΜ. Να έχει διαφανή σωλήνα που να επιτρέπεται η παρακολούθηση από τυχόν συσσώρευση εκκρίσεων και η τυχών απόφραξη του. Με αποσπώμενο συνδετικό 15 mm. Με δυνατότητα αερισμού θετικής πίεσης έως 30 cmH2O. Να είναι κατασκευασμένη από υποαλλεργικό υλικό, Latex-free, μιας χρήσεως, ατραυματικό. </v>
          </cell>
          <cell r="F41" t="str">
            <v>TEM</v>
          </cell>
          <cell r="G41"/>
          <cell r="H41"/>
          <cell r="I41" t="str">
            <v>ΝΟΣΟΚ 10</v>
          </cell>
          <cell r="J41">
            <v>10</v>
          </cell>
          <cell r="K41">
            <v>20</v>
          </cell>
        </row>
        <row r="42">
          <cell r="B42">
            <v>136889</v>
          </cell>
          <cell r="C42" t="str">
            <v>ΛΑΡΥΓΓΙΚΕΣ ΜΑΣΚΕΣ ΑΠΛΕΣ ΝΟ 2,5</v>
          </cell>
          <cell r="D42" t="str">
            <v>Συσκευές αναισθησίας και ανάνηψης 33172000-6</v>
          </cell>
          <cell r="E42" t="str">
            <v xml:space="preserve">Να είναι σχετικά σκληρές για να μην κάμπτονται κατά την τοποθέτηση τους. Να έχουν cuff ελάχιστα διαπερατό από τα αναισθητικά αέρια μειώνοντας την άνοδο της πίεσης και να ελαχιστοποιείται το πιθανό τραύμα. Να αναγράφεται σε ορατό σημείο (σωλήνα ή cuff) το νούμερο της ΛΜ και ο όγκος αέρα που χρειάζεται για την πλήρωση του cuff. Να φέρει ειδικό συνδετικό για το γρήγορο ξεφούσκωμα του cuff. Το cuff να ελέγχεται από πολύ ευαίσθητο οδηγό (PILOT) για τον άμεσο έλεγχο της πλήρωσης του και τις διακυμάνσεις αυτής, ο δε σωληνίσκος που το φουσκώνει να είναι ενσωματωμένος στην ΛΜ. Να έχει διαφανή σωλήνα που να επιτρέπεται η παρακολούθηση από τυχόν συσσώρευση εκκρίσεων και η τυχών απόφραξη του. Με αποσπώμενο συνδετικό 15 mm. Με δυνατότητα αερισμού θετικής πίεσης έως 30 cmH2O. Να είναι κατασκευασμένη από υποαλλεργικό υλικό, Latex-free, μιας χρήσεως, ατραυματικό. </v>
          </cell>
          <cell r="F42" t="str">
            <v>TEM</v>
          </cell>
          <cell r="G42"/>
          <cell r="H42"/>
          <cell r="I42" t="str">
            <v>ΝΟΣΟΚ 5</v>
          </cell>
          <cell r="J42">
            <v>5</v>
          </cell>
          <cell r="K42">
            <v>10</v>
          </cell>
        </row>
        <row r="43">
          <cell r="B43">
            <v>136891</v>
          </cell>
          <cell r="C43" t="str">
            <v>ΛΑΡΥΓΓΙΚΕΣ ΜΑΣΚΕΣ ΑΠΛΕΣ ΝΟ 3</v>
          </cell>
          <cell r="D43" t="str">
            <v>Συσκευές αναισθησίας και ανάνηψης 33172000-6</v>
          </cell>
          <cell r="E43" t="str">
            <v xml:space="preserve">Να είναι σχετικά σκληρές για να μην κάμπτονται κατά την τοποθέτηση τους. Να έχουν cuff ελάχιστα διαπερατό από τα αναισθητικά αέρια μειώνοντας την άνοδο της πίεσης και να ελαχιστοποιείται το πιθανό τραύμα. Να αναγράφεται σε ορατό σημείο (σωλήνα ή cuff) το νούμερο της ΛΜ και ο όγκος αέρα που χρειάζεται για την πλήρωση του cuff. Να φέρει ειδικό συνδετικό για το γρήγορο ξεφούσκωμα του cuff. Το cuff να ελέγχεται από πολύ ευαίσθητο οδηγό (PILOT) για τον άμεσο έλεγχο της πλήρωσης του και τις διακυμάνσεις αυτής, ο δε σωληνίσκος που το φουσκώνει να είναι ενσωματωμένος στην ΛΜ. Να έχει διαφανή σωλήνα που να επιτρέπεται η παρακολούθηση από τυχόν συσσώρευση εκκρίσεων και η τυχών απόφραξη του. Με αποσπώμενο συνδετικό 15 mm. Με δυνατότητα αερισμού θετικής πίεσης έως 30 cmH2O. Να είναι κατασκευασμένη από υποαλλεργικό υλικό, Latex-free, μιας χρήσεως, ατραυματικό. </v>
          </cell>
          <cell r="F43" t="str">
            <v>TEM</v>
          </cell>
          <cell r="G43" t="str">
            <v xml:space="preserve">  52.5.30
ΛΑΡΥΓΓΙΚΗ ΜΑΣΚΑ ΜΙΑΣ ΧΡΗΣΕΩΣ ΑΠΛΗ PVC Νο 3, 3,8</v>
          </cell>
          <cell r="H43">
            <v>3.8</v>
          </cell>
          <cell r="I43"/>
          <cell r="J43">
            <v>3.8</v>
          </cell>
          <cell r="K43">
            <v>50</v>
          </cell>
        </row>
        <row r="44">
          <cell r="B44">
            <v>136893</v>
          </cell>
          <cell r="C44" t="str">
            <v>ΛΑΡΥΓΓΙΚΕΣ ΜΑΣΚΕΣ ΑΠΛΕΣ ΝΟ 4</v>
          </cell>
          <cell r="D44" t="str">
            <v>Συσκευές αναισθησίας και ανάνηψης 33172000-6</v>
          </cell>
          <cell r="E44" t="str">
            <v xml:space="preserve">Να είναι σχετικά σκληρές για να μην κάμπτονται κατά την τοποθέτηση τους. Να έχουν cuff ελάχιστα διαπερατό από τα αναισθητικά αέρια μειώνοντας την άνοδο της πίεσης και να ελαχιστοποιείται το πιθανό τραύμα. Να αναγράφεται σε ορατό σημείο (σωλήνα ή cuff) το νούμερο της ΛΜ και ο όγκος αέρα που χρειάζεται για την πλήρωση του cuff. Να φέρει ειδικό συνδετικό για το γρήγορο ξεφούσκωμα του cuff. Το cuff να ελέγχεται από πολύ ευαίσθητο οδηγό (PILOT) για τον άμεσο έλεγχο της πλήρωσης του και τις διακυμάνσεις αυτής, ο δε σωληνίσκος που το φουσκώνει να είναι ενσωματωμένος στην ΛΜ. Να έχει διαφανή σωλήνα που να επιτρέπεται η παρακολούθηση από τυχόν συσσώρευση εκκρίσεων και η τυχών απόφραξη του. Με αποσπώμενο συνδετικό 15 mm. Με δυνατότητα αερισμού θετικής πίεσης έως 30 cmH2O. Να είναι κατασκευασμένη από υποαλλεργικό υλικό, Latex-free, μιας χρήσεως, ατραυματικό. </v>
          </cell>
          <cell r="F44" t="str">
            <v>TEM</v>
          </cell>
          <cell r="G44" t="str">
            <v xml:space="preserve"> 52.5.29  ΛΑΡΥΓΓΙΚΗ ΜΑΣΚΑ ΜΙΑΣ ΧΡΗΣΕΩΣ ΑΠΛΗ PVC Νο 4,  3,19</v>
          </cell>
          <cell r="H44">
            <v>3.19</v>
          </cell>
          <cell r="I44"/>
          <cell r="J44">
            <v>3.19</v>
          </cell>
          <cell r="K44">
            <v>50</v>
          </cell>
        </row>
        <row r="45">
          <cell r="B45">
            <v>136894</v>
          </cell>
          <cell r="C45" t="str">
            <v>ΛΑΡΥΓΓΙΚΕΣ ΜΑΣΚΕΣ ΑΠΛΕΣ ΝΟ 5</v>
          </cell>
          <cell r="D45" t="str">
            <v>Συσκευές αναισθησίας και ανάνηψης 33172000-6</v>
          </cell>
          <cell r="E45" t="str">
            <v xml:space="preserve">Να είναι σχετικά σκληρές για να μην κάμπτονται κατά την τοποθέτηση τους. Να έχουν cuff ελάχιστα διαπερατό από τα αναισθητικά αέρια μειώνοντας την άνοδο της πίεσης και να ελαχιστοποιείται το πιθανό τραύμα. Να αναγράφεται σε ορατό σημείο (σωλήνα ή cuff) το νούμερο της ΛΜ και ο όγκος αέρα που χρειάζεται για την πλήρωση του cuff. Να φέρει ειδικό συνδετικό για το γρήγορο ξεφούσκωμα του cuff. Το cuff να ελέγχεται από πολύ ευαίσθητο οδηγό (PILOT) για τον άμεσο έλεγχο της πλήρωσης του και τις διακυμάνσεις αυτής, ο δε σωληνίσκος που το φουσκώνει να είναι ενσωματωμένος στην ΛΜ. Να έχει διαφανή σωλήνα που να επιτρέπεται η παρακολούθηση από τυχόν συσσώρευση εκκρίσεων και η τυχών απόφραξη του. Με αποσπώμενο συνδετικό 15 mm. Με δυνατότητα αερισμού θετικής πίεσης έως 30 cmH2O. Να είναι κατασκευασμένη από υποαλλεργικό υλικό, Latex-free, μιας χρήσεως, ατραυματικό. </v>
          </cell>
          <cell r="F45" t="str">
            <v>TEM</v>
          </cell>
          <cell r="G45" t="str">
            <v>52.5.34  ΛΑΡΥΓΓΙΚΗ ΜΑΣΚΑ ΜΙΑΣ ΧΡΗΣΕΩΣ ΑΠΛΗ PVC Νο 5,  3,19</v>
          </cell>
          <cell r="H45">
            <v>3.19</v>
          </cell>
          <cell r="I45"/>
          <cell r="J45">
            <v>3.19</v>
          </cell>
          <cell r="K45">
            <v>50</v>
          </cell>
        </row>
        <row r="46">
          <cell r="B46">
            <v>186880</v>
          </cell>
          <cell r="C46" t="str">
            <v>ΜΕΤΩΠΙΑΙΟΣ ΑΙΣΘΗΤΗΡΑΣ ΜΕΤΡΗΣΗΣ ΒΑΘΟΥΣ ΑΝΑΙΣΘΗΣΙΑΣ Μ.Χ. ΕΝΗΛΙΚΩΝ</v>
          </cell>
          <cell r="D46" t="str">
            <v>Συσκευές αναισθησίας και ανάνηψης 33172000-6</v>
          </cell>
          <cell r="E46" t="str">
            <v>1.	Ο αισθητήρας ενηλίκων να είναι μιας χρήσης, να αποτελείται από τέσσερα  ηλεκτρόδια σε ενιαία κατασκευή και να μετρά το βάθος αναισθησίας με τη μέθοδο του διφασματικού δείκτη με συνδετικό clip ασφαλείας.
2.	Να διαθέτει αγώγιμο μελάνι ώστε να άγει συνεχές ηλεκτροεγκεφαλικό σήμα μέσω 2 καναλιών. Να δύναται να μετρήσει EMG.  
3.	Οαισθητήρας να είναι LATEX-FREE, PVC -FREE, DEHP-FREE,NITRILE-FREE.
4.	Να δύναται να συνδεθεί με μόνιτορ το οποίο μέσω της οθόνης παρακολούθησης να ενεργοποιούνται φίλτρα για την μείωση μη επιθυμητών πιθανών παρεμβολών του ηλεκτοεγκεφαλογραφήματος. 
5.	Να παρέχεται από την προμηθεύτρια εταιρεία, κατάλληλα εκπαιδευμένο - πιστοποιημένο προσωπικό για την κλινική εφαρμογή του προσφερόμενου υλικού καθώς και για την εκπαίδευση του ιατρονοσηλευτικού προσωπικού. Να κατατεθούν τα  πιστοποιητικά εκπαίδευσης τους.
6.	Απαραίτητη η προσκόμιση δείγματος.
Οι αισθητήρες να συνοδεύονται από μόνιτορ μέτρησης βάθους αναισθησίας.</v>
          </cell>
          <cell r="F46" t="str">
            <v>TEM</v>
          </cell>
          <cell r="G46" t="str">
            <v xml:space="preserve"> 57.39  ΑΙΣΘΗΤΗΡΕΣ ΓΙΑ ΣΥΣΚΕΥΕΣ ΜΕΤΡΗΣΗΣ ΚΑΤΑΣΤΟΛΗΣ (BIS) ΕΝΗΛΙΚΩΝ 26,00</v>
          </cell>
          <cell r="H46">
            <v>26</v>
          </cell>
          <cell r="I46"/>
          <cell r="J46">
            <v>26</v>
          </cell>
          <cell r="K46">
            <v>500</v>
          </cell>
        </row>
        <row r="47">
          <cell r="B47">
            <v>21153</v>
          </cell>
          <cell r="C47" t="str">
            <v>ΜΟΡΦΟΜΕΤΑΤΡΟΠΕΑΣ ΠΙΕΣΕΩΝ (ΤΥΠΟΥ TRANS PACK)</v>
          </cell>
          <cell r="D47" t="str">
            <v>Καθετήρες 33141200-2</v>
          </cell>
          <cell r="E47" t="str">
            <v>Η συσκευή για την μέτρηση αιματηρής αρτηριακής πίεσης να είναι μιας χρήσης με ενσωματωμένο το chip.
 Η μετατροπή του σήματος να γίνεται στο chip χωρίς μεσολάβηση μεμβρανών ή σύνδεση σε ειδική βάση
 Οι προεκτάσεις για την σύνδεση με τον καθετήρα και την συσκευή χορήγησης ηπαρινισμένου ορού να είναι κατάλληλοι για υψηλές πιέσεις
 Το σύστημα έκπλυσης του κυκλώματος (flushing) να είναι λειτουργικό και
εύκολο στην διαχείριση του. Να διαθέτει σύστημα για τον έλεγχο του μορφομετατροπέα, των καλωδίων σύνδεσης και της βαθμονόμησης του παρακλίνιου Μόνιτορ
 Το σετ θα πρέπει να έχει ιδανική απόσβεση ταλάντωσης (damping) και αυτό να αποδεικνύεται με βιβλιογραφική αναφορά .
 Να έχει δυνατότητα να τοποθετηθεί στο μπράτσο του ασθενούς για ευκολότερη μεταφορά όπως και σε στατώ
Επιπρόσθετα η εταιρεία να προμηθεύει τα απαιτούμενα καλώδια τα οποία να συνδέονται απευθείας με τα υπάρχοντα Monitors</v>
          </cell>
          <cell r="F47" t="str">
            <v>TEM</v>
          </cell>
          <cell r="G47"/>
          <cell r="H47"/>
          <cell r="I47" t="str">
            <v>ΝΟΣΟΚ 7,99</v>
          </cell>
          <cell r="J47">
            <v>7.99</v>
          </cell>
          <cell r="K47">
            <v>500</v>
          </cell>
        </row>
        <row r="48">
          <cell r="B48">
            <v>262217</v>
          </cell>
          <cell r="C48" t="str">
            <v>ΝΑΤΡΑΣΒΕΣΤΟΣ ΣΕ ΚΛΕΙΣΤΗ ΣΥΣΚΕΥΑΣΙΑ ΤΥΠΟΥ CLIC</v>
          </cell>
          <cell r="D48" t="str">
            <v>Συσκευές αναισθησίας και ανάνηψης 33172000-6</v>
          </cell>
          <cell r="E48" t="str">
            <v xml:space="preserve">Νατράσβεστος υψηλής ποιότητας, με μέγιστη διάρκεια ζωής 4 έτη, σε μορφή κόκκων κατάλληλου σχήματος, με διάμετρο σφαιριδίων περίπου 4mm, ώστε:
Α) Να προσφέρει υψηλή απορροφητικότητα CO2, ώστε η νατράσβεστος να διαρκεί περισσότερο  
Β) Να διασφαλίζει την μικρότερη δυνατή τριβή, με αποτέλεσμα να ελαχιστοποιείται η δημιουργία σκόνης.                        
Η σύνθεση των σφαιριδίων να αποτελείται από:78–84% Calcium hydroxide,  2–4% Sodium hydroxide, 14–18% Water, &lt; 0.1% Ethyl violet
Να είναι τυποποιημένος σε κάνιστρα κλειστά ( CARTRIDGES),   συμβατα με τους ειδικούς προσαρμογείς των αναισθησιολογικών μηχανημάτων DRAGER με τσιπ επικοινωνίας. Πιστοποιημένα συμβατή από τον οίκο κατασκευής του αναισθησιολογικού μηχανήματος. </v>
          </cell>
          <cell r="F48" t="str">
            <v>ΤΕΜ</v>
          </cell>
          <cell r="G48"/>
          <cell r="H48"/>
          <cell r="I48" t="str">
            <v>ΝΟΣΟΚ 14,9</v>
          </cell>
          <cell r="J48">
            <v>14.9</v>
          </cell>
          <cell r="K48">
            <v>50</v>
          </cell>
        </row>
        <row r="49">
          <cell r="B49">
            <v>21060</v>
          </cell>
          <cell r="C49" t="str">
            <v>ΝΑΤΡΑΣΒΕΣΤΟΣ</v>
          </cell>
          <cell r="D49" t="str">
            <v>Ιατρικά Αναλώσιμα 33140000-3</v>
          </cell>
          <cell r="E49" t="str">
            <v>Νατράσβεστος υψηλής ποιότητας, με μέγιστη διάρκεια ζωής 4 έτη, σε μορφή κόκκων κατάλληλου σχήματος, με διάμετρο σφαιριδίων περίπου 4mm, ώστε:
Α) Να προσφέρει υψηλή απορροφητικότητα CO2, ώστε η νατράσβεστος να διαρκεί περισσότερο  
Β) Να διασφαλίζει την μικρότερη δυνατή τριβή, με αποτέλεσμα να ελαχιστοποιείται η δημιουργία σκόνης.                        
Η σύνθεση των σφαιριδίων να αποτελείται από:78–84% Calcium hydroxide,  2–4% Sodium hydroxide, 14–18% Water, &lt; 0.1% Ethyl violet
 Να είναι μακράς διάρκειας. Η σύνθεσή του να αφαιρεί to CO2 για ώρες. Να είναι ασφαλές και ειδικά σχεδιασμένο για να μειώσει τον κίνδυνο της υποβάθμισης των αναισθητικών παραγόντων και να είναι φιλικό προς το περιβάλλον. Σε συσκευασία των 5 λίτρων.</v>
          </cell>
          <cell r="F49" t="str">
            <v>KG</v>
          </cell>
          <cell r="G49"/>
          <cell r="H49"/>
          <cell r="I49" t="str">
            <v>ΝΟΣΟΚ 3</v>
          </cell>
          <cell r="J49">
            <v>3</v>
          </cell>
          <cell r="K49">
            <v>100</v>
          </cell>
        </row>
        <row r="50">
          <cell r="B50">
            <v>204910</v>
          </cell>
          <cell r="C50" t="str">
            <v>ΠΡΟΣΩΠΙΔΕΣ ΧΟΡΗΓΗΣΗΣ ΑΝΑΙΣΘΗΣΙΑΣ ΠΟΛΛΑΠΛΩΝ ΧΡΗΣΕΩΝ ΝΟ 0-5</v>
          </cell>
          <cell r="D50" t="str">
            <v>Συσκευές αναισθησίας και ανάνηψης 33172000-6</v>
          </cell>
          <cell r="E50" t="str">
            <v xml:space="preserve"> -	Να έχουν κατάλληλο σχήμα για ανατομική προσαρμογή και αποτελεσματικό σφράγισμα, 
-	Να είναι εύκαμπτες, μαλακές, με διαφανές σώμα, το οποίο να παρέχει άνετη συγκράτηση. 
-	Να είναι ανθεκτικές, σε υψηλές και χαμηλές θερμοκρασίες 
-	Να αποστειρώνονται σε κλίβανο ατμού.
-	Τα μεγέθη μάσκας 00 έως 1 να είναι κατάλληλα για σύνδεση σε προϊόν με εσωτερική διάμετρο 15 mm (0,59 in). 
-	Τα μεγέθη μάσκας 2 έως 5 να προορίζονται για σύνδεση σε προϊόν με εξωτερική διάμετρο 22 mm (0,87 in)   
-	Να διατίθενται σε τουλάχιστον 7 μεγέθη.
</v>
          </cell>
          <cell r="F50" t="str">
            <v>TEM</v>
          </cell>
          <cell r="G50"/>
          <cell r="H50"/>
          <cell r="I50" t="str">
            <v>ΝΟΣΟΣΚ 11,80</v>
          </cell>
          <cell r="J50">
            <v>11.8</v>
          </cell>
          <cell r="K50">
            <v>20</v>
          </cell>
        </row>
        <row r="51">
          <cell r="B51">
            <v>323142</v>
          </cell>
          <cell r="C51" t="str">
            <v>ΠΡΟΣΩΠΙΔΑ ΜΙΑΣ ΧΡΗΣΕΩΣ ΜΕ ΑΕΡΟΘΑΛΑΜΟ</v>
          </cell>
          <cell r="D51" t="str">
            <v>Συσκευές αναισθησίας και ανάνηψης 33172000-6</v>
          </cell>
          <cell r="E51" t="str">
            <v>τα προσφερόμενα επιθέματα θα πρέπει: 
1) να διαθέτουν φραγμό προστασίας έναντι εξωγενών μολυσματικών παραγόντων διαμέτρου μεγαλύτερου των 27μm, 
2) ο δείκτης αναπνευστικότητας (MVTR) να είναι σύμφωνος με το ΕΝ-13726 &amp; 
3) να είναι βιοσυμβατά σύμφωνα με το</v>
          </cell>
          <cell r="F51" t="str">
            <v>ΤΕΜ</v>
          </cell>
          <cell r="G51"/>
          <cell r="H51"/>
          <cell r="I51" t="str">
            <v>ΝΟΣΟΚ 0,84</v>
          </cell>
          <cell r="J51">
            <v>0.84</v>
          </cell>
          <cell r="K51">
            <v>20</v>
          </cell>
        </row>
        <row r="52">
          <cell r="B52">
            <v>204923</v>
          </cell>
          <cell r="C52" t="str">
            <v>ΡΙΝΟΦΑΡΥΓΓΙΚΟΣ ΑΕΡΑΓΩΓΟΣ ΤΥΠΟΥ CONNELL ΝΟ ΑΠΟ 6 ΜΜ ΕΩΣ 8,5 ΜΜ</v>
          </cell>
          <cell r="D52" t="str">
            <v>Συσκευές αναισθησίας και ανάνηψης 33172000-6</v>
          </cell>
          <cell r="E52" t="str">
            <v>Ρινοφαρυγγικός αεραγωγός ατραυματικός από μαλακό PVC για να ανταποκρίνεται στην ανατομία της ρινοφαρυγγικής περιοχής. Να μην κάμπτεται για να εξασφαλίζεται ο σωστός αερισμός. Με στρογγυλεμένα μαλακά ατραυματικά άκρα. Να συνοδεύονται από παραμάνα για την ασφαλή στήριξη. Να είναι μιας χρήσεως, αποφεύγοντας το κίνδυνο μόλυνσης. Να διατίθενται σε νούμερα από 6 έως 9 mm.</v>
          </cell>
          <cell r="F52" t="str">
            <v>TEM</v>
          </cell>
          <cell r="G52"/>
          <cell r="H52"/>
          <cell r="I52" t="str">
            <v>ΝΟΣΟΚ 1,45</v>
          </cell>
          <cell r="J52">
            <v>1.45</v>
          </cell>
          <cell r="K52">
            <v>80</v>
          </cell>
        </row>
        <row r="53">
          <cell r="B53">
            <v>204924</v>
          </cell>
          <cell r="C53" t="str">
            <v>ΣΕΤ ΔΙΑΔΕΡΜΙΚΗΣ ΤΡΑΧΕΙΟΣΤΟΜΙΑΣ ΜΕ ΔΙΑΣΤΟΛΕΑ ΚΑΙ ΟΔΗΓΟ</v>
          </cell>
          <cell r="D53" t="str">
            <v>Συσκευές αναισθησίας και ανάνηψης 33172000-6</v>
          </cell>
          <cell r="E53" t="str">
            <v>ΣΕΤ ΔΙΑΔΕΡΜΙΚΗΣ ΤΡΑΧΕΙΟΣΤΟΜΙΑΣ ΜΕ ΔΙΑΣΤΟΛΕΑ ΚΑΙ ΟΔΗΓΟ (ΜΕΘΟΔΟΣ SELDINGER). To σετ να: 1. φέρει διαστολέα (κατά προτίμηση να είναι μονός), 2. φέρει σωλήνα τραχειοστομίας από υλικό υψηλής ποιότητας μη τοξικό με Cuff χαμηλής πίεσης - μεγάλου όγκου.  Ο σωλήνας να έχει ενσωματωμένο σωληνάκι αναρρόφησης για τις εκκρίσεις άνωθεν του cuff., 3. Το σετ να διαθέτει εσωτερικές κάνουλες, 4. φέρει ειδικό οδηγό για να εξασφαλίζει την ασφαλή και γρήγορη εισαγωγή του τραχειοστομίου στην τραχεία με την μέθοδο Seldinger. 5. Φέρει βελόνα με ενσωματωμένο οδηγό, 6.Φέρει ειδικό διαστολέα για την διάνοιξη των ιστών, 7. Φέρει οδηγό σύρματος Seldinger, με κατάλληλο μήκος, 8. Η εξωτερική διάμετρος (O.D.) του σωλήνα τραχειοστομίας να είναι 11,5 mm συν - πλην 0,5mm</v>
          </cell>
          <cell r="F53" t="str">
            <v>TEM</v>
          </cell>
          <cell r="G53"/>
          <cell r="H53"/>
          <cell r="I53" t="str">
            <v>ΝΟΣΟΣΚ 130</v>
          </cell>
          <cell r="J53">
            <v>130</v>
          </cell>
          <cell r="K53">
            <v>45</v>
          </cell>
        </row>
        <row r="54">
          <cell r="B54">
            <v>136865</v>
          </cell>
          <cell r="C54" t="str">
            <v>ΣΕΤ ΕΠΕΙΓΟΥΣΑΣ ΤΡΑΧΕΙΟΣΤΟΜΙΑΣ ΝΟ 6</v>
          </cell>
          <cell r="D54" t="str">
            <v>Συσκευές αναισθησίας και ανάνηψης 33172000-6</v>
          </cell>
          <cell r="E54" t="str">
            <v xml:space="preserve">#Δ/Υ </v>
          </cell>
          <cell r="F54" t="str">
            <v>TEM</v>
          </cell>
          <cell r="G54"/>
          <cell r="H54"/>
          <cell r="I54" t="str">
            <v>ΝΟΣΟΣΚ 120</v>
          </cell>
          <cell r="J54">
            <v>120</v>
          </cell>
          <cell r="K54">
            <v>1</v>
          </cell>
        </row>
        <row r="55">
          <cell r="B55">
            <v>136866</v>
          </cell>
          <cell r="C55" t="str">
            <v>ΣΕΤ ΕΠΙΣΚΛΗΡΙΔΙΟΥ ΑΝΑΙΣΘΗΣΙΑΣ COMPLETE SET , 18G NEEDLE</v>
          </cell>
          <cell r="D55" t="str">
            <v>Συσκευές αναισθησίας και ανάνηψης 33172000-6</v>
          </cell>
          <cell r="E55" t="str">
            <v xml:space="preserve">
Να περιέχει καθετήρα 18G (latex free). Να είναι κατασκευασμένος από διάφανο συνθετικό υλικό διαυγής και ανθεκτικός στο τσάκισμα, να έχει στρογγυλεμένο ατραυματικό κλειστό άκρο με σήμανση, να φέρει διαβάθμιση ανά 1cm, να έχει συνδετικό ασφαλείας.
Να έχει σύριγγα χωρίς αντίσταση με μικρή σταθερή τριβή στην κίνηση του εμβόλου.
H βελόνα επισκληριδίου να έχει ατραυματικό άκρο Tuohy Hubb που δεν κόβει τους ιστούς. Να έχει ενσωματωμένο πλαστικό στειλεό και να φέρει πτερύγια αποσπώμενα.
Το φίλτρο να έχει υδρόφιλη μεμβράνη υψηλής διηθητικής ικανότητας και από τις δύο πλευρές να είναι διάφανο και επίπεδο κατάλληλο για χρήση τουλάχιστον τεσσάρων ημερών
Να περιέχει στηρικτικό για την ασφαλή στερέωση του καθετήρα</v>
          </cell>
          <cell r="F55" t="str">
            <v>TEM</v>
          </cell>
          <cell r="G55" t="str">
            <v xml:space="preserve"> 57.91  ΣΕΤ ΕΠΙΣΚΛΗΡΙΔΙΟΥ MAXIPACK 18G, 8,9</v>
          </cell>
          <cell r="I55" t="str">
            <v>ΝΟΣΟΚ 9,50</v>
          </cell>
          <cell r="J55">
            <v>8.9</v>
          </cell>
          <cell r="K55">
            <v>500</v>
          </cell>
        </row>
        <row r="56">
          <cell r="B56">
            <v>25250</v>
          </cell>
          <cell r="C56" t="str">
            <v>ΣΕΤ ΣΥΝΔΥΑΣΜΕΝΗΣ ΡΑΧ. ΕΠΙΣΚΛΗΡΙΔΙΟΥ CSE SET + G 27 X 5 3/8",</v>
          </cell>
          <cell r="D56" t="str">
            <v>Συσκευές αναισθησίας και ανάνηψης 33172000-6</v>
          </cell>
          <cell r="E56" t="str">
            <v>Να διαθέτει ατραυματική βελόνα TUOHY με οπή στο πίσω μέρος για την ιδανική έξοδο της βελόνας ραχιαίας. Να διαθέτει ατραυματική βελόνας ραχιαίας αναισθησίας τύπου SPROTTE η οποία να ελαττώνει σημαντικά την πιθανότητα τραυματισμού των αιμοφόρων αγγείων ή των νευρικών ριζών του υπαραχνοειδούς χώρου.  Η βελόνα SPROTTE να διαθέτει μεγεθυντικό φακό για απόλυτο έλεγχο της κάνουλας κατά την διάρκεια της παρακέντησης και για ελαχισστοποίηση της απώλειας του ΕΝΥ. Να διαθέτει ειδική σήμανση πάνω στην βελόνα ραχιαίας για την ακριβή στιγμή εξόδου αυτής απο την βελόνα TUOHY. Να διαθέτει καθετήρα από πολυαμίδιο (naylon) που να του επιτρέπει να είναι εύκαμπτος και απαλός. Να είναι ακτινοσκιερός και ανθεκτικός στο KINKING (δίπλωμα). Να είναι τυφλού άκρου με 4 πλάγιες οπές. Να διατίθεται σε διάφορες διαστάσεις με δυνατότητα παροχής υψηλής ροής υγρού ανά λεπτό. Να διαθέτει συνδετικό. Να διαθέτει αντιβακτηριδιακό φίλτρο, διηθητικής ικανότητας μέχρι 0,2Μ και δυνατότητα διηθήσεως και από τις δύο πλευρές και με άκρα Luer Lock. Να διαθέτει σύριγγα πλαστική 10ML, χαμηλής τριβής με ειδική κατασκευασμένη τεχνική για την ανακάλυψη του επισκληριδίου χώρου. Να διαθέτει ειδικό σύστημα στερέωσης της βελόνας ραχιαίας.Διαθέσιμο σε 25G και 27G. Να διαθέτει ειδικό σύστημα κλειδώματος της ραχιαίας βελόνας στην επισκληρίδιο. Να είναι αποστειρωμένο με αιθυλενοξείδιο για 5 χρόνια. Να είναι για έναν ασθενή και μιας χρήσης.</v>
          </cell>
          <cell r="F56" t="str">
            <v>TEM</v>
          </cell>
          <cell r="G56"/>
          <cell r="H56"/>
          <cell r="I56" t="str">
            <v>ΝΟΣΟΚ 26</v>
          </cell>
          <cell r="J56">
            <v>26</v>
          </cell>
          <cell r="K56">
            <v>50</v>
          </cell>
        </row>
        <row r="57">
          <cell r="B57">
            <v>69190</v>
          </cell>
          <cell r="C57" t="str">
            <v>ΔΙΑΦΑΝΗ ΕΠΙΘΕΜΑΤΑ ΣΤΗΡΙΞΗΣ ΚΑΘΕΤΗΡΩΝ</v>
          </cell>
          <cell r="D57" t="str">
            <v>Συσκευές αναισθησίας και ανάνηψης 33172000-6</v>
          </cell>
          <cell r="E57" t="str">
            <v>Τα προσφερόμενα επιθέματα θα πρέπει: 
1) να διαθέτουν φραγμό προστασίας έναντι εξωγενών μολυσματικών παραγόντων διαμέτρου μεγαλύτερου των 27μm, 
2) ο δείκτης αναπνευστικότητας (MVTR) να είναι σύμφωνος με το ΕΝ-13726 &amp; 
3) να είναι βιοσυμβατά σύμφωνα με το ΕΝ-ISO 10993..
4)Να είναι επιθέματα από φίλμ πολυουρεθάνης, με χάρτινο περιθώριο περιμετρικά για εύκολη και γρήγορη εφαρμογή.
5)Να είναι διαφανή αποστειρωμένα.</v>
          </cell>
          <cell r="F57" t="str">
            <v>TEM</v>
          </cell>
          <cell r="G57"/>
          <cell r="I57" t="str">
            <v>NΟΣΟΚ  1,95</v>
          </cell>
          <cell r="J57">
            <v>1.95</v>
          </cell>
          <cell r="K57">
            <v>200</v>
          </cell>
        </row>
        <row r="58">
          <cell r="B58">
            <v>25265</v>
          </cell>
          <cell r="C58" t="str">
            <v>ΣΥΝΔΕΤΙΚΟ "T" 22M 22M 22M</v>
          </cell>
          <cell r="D58" t="str">
            <v>Συσκευές αναισθησίας και ανάνηψης 33172000-6</v>
          </cell>
          <cell r="E58" t="str">
            <v xml:space="preserve">Συνδετικό T-piece ενηλίκων. Αποστειρωμένα μιας χρήσεως. Κατασκευασμένα από PVC λείας εσωτερικής επιφάνειας. Διαφανή, συμπαγή με διπλές υποδοχές συνδέσεων σε διαστάσεις 22M/15F - 22M/15F. </v>
          </cell>
          <cell r="F58" t="str">
            <v>TEM</v>
          </cell>
          <cell r="G58"/>
          <cell r="H58"/>
          <cell r="I58" t="str">
            <v>ΝΟΣΟΚ 1,55</v>
          </cell>
          <cell r="J58">
            <v>1.75</v>
          </cell>
          <cell r="K58">
            <v>200</v>
          </cell>
        </row>
        <row r="59">
          <cell r="B59">
            <v>136928</v>
          </cell>
          <cell r="C59" t="str">
            <v xml:space="preserve">ΣΥΝΔΕΤΙΚΟ ΕΛΕΓΧΟΜΕΝΗΣ ΑΝΑΡΡΟΦΗΣΗΣ </v>
          </cell>
          <cell r="D59" t="str">
            <v>Συσκευές αναισθησίας και ανάνηψης 33172000-6</v>
          </cell>
          <cell r="E59" t="str">
            <v>Αποστειρωμένα μιας χρήσεως. Με ελεγχόμενη αναρρόφηση και ενσωματωμένη τάπα κλεισίματος. Με προοδευτικές εγκοπές για ασφαλή προσαρμογή.</v>
          </cell>
          <cell r="F59" t="str">
            <v>TEM</v>
          </cell>
          <cell r="G59" t="str">
            <v xml:space="preserve"> 52.4.13  ΣΥΝΔΕΤΙΚΟ ΕΥΘΥ ΜΕ ΒΑΛΒΙΔΑ ΕΛΕΓΧ ΑΝΑΡΡΟΦΗΣΗΣ, 0,24</v>
          </cell>
          <cell r="H59">
            <v>0.24</v>
          </cell>
          <cell r="I59"/>
          <cell r="J59">
            <v>0.24</v>
          </cell>
          <cell r="K59">
            <v>500</v>
          </cell>
        </row>
        <row r="60">
          <cell r="B60">
            <v>136927</v>
          </cell>
          <cell r="C60" t="str">
            <v>ΣΥΝΔΕΤΙΚΟ ΣΧΗΜΑΤΟΣ L 15M - 22M / 15F</v>
          </cell>
          <cell r="D60" t="str">
            <v>Συσκευές αναισθησίας και ανάνηψης 33172000-6</v>
          </cell>
          <cell r="E60" t="str">
            <v>Γωνιώδες συνδετικά αποστειρωμένα, μιας χρήσεως. Κατασκευασμένα από PVC. Λείας εσωτερικής επιφάνειας και κρικοειδή εξωτερικά. Να έχουν μήκος 15cm με άκρο 15M και στο άλλο 22M/15F. Να διαθέτει σύνδεση καπνογράφου, τύπου Luer-Lock και καπάκι.</v>
          </cell>
          <cell r="F60" t="str">
            <v>TEM</v>
          </cell>
          <cell r="G60"/>
          <cell r="H60"/>
          <cell r="I60" t="str">
            <v>ΝΟΣΟΚ 0,639</v>
          </cell>
          <cell r="J60">
            <v>0.63900000000000001</v>
          </cell>
          <cell r="K60">
            <v>200</v>
          </cell>
        </row>
        <row r="61">
          <cell r="B61">
            <v>136902</v>
          </cell>
          <cell r="C61" t="str">
            <v>ΣΥΡΙΓΓΕΣ ΕΠΙΣΚΛΗΡΙΔΙΟΥ LOR</v>
          </cell>
          <cell r="D61" t="str">
            <v>Συσκευές αναισθησίας και ανάνηψης 33172000-6</v>
          </cell>
          <cell r="E61" t="str">
            <v xml:space="preserve">Σύριγγα χωρίς αντίσταση με μικρή σταθερή τριβή στη κίνηση του εμβόλου. Πλαστική, διάφανη, Latex-free. Με διαβάθμιση να δείχνει τη κίνηση του εμβόλου. Να είναι κατάλληλη για χρήση είτε στην τεχνική του αέρα είτε στην τεχνική με φυσιολογικό ορό. Να φέρει κατάλληλο συνδετικό για τις βελόνες επισκληριδίου. Με άριστη ευαισθησία στην ανίχνευση του επισκληριδίου χώρου.  </v>
          </cell>
          <cell r="F61" t="str">
            <v>TEM</v>
          </cell>
          <cell r="G61" t="str">
            <v xml:space="preserve"> 4.6.33  ΣΥΡΙΓΓΑ ΕΛΑΤΤΩΜΕΝΗΣ ΑΝΤΙΣΤ. 10cc (ΕΠΙΣΚΛΗΡΙΔΙΟΥ ΑΠΛΕΣ),  2,38  ΣΥΡΙΓΓΑ ΕΛΑΤΤΩΜΕΝΗΣ ΑΝΤΙΣΤ. 10cc (ΕΠΙΣΚΛΗΡΙΔΙΟΥ ΑΠΛΕΣ),  2,38</v>
          </cell>
          <cell r="H61" t="str">
            <v>ΝΟΣΟΚ 3,90</v>
          </cell>
          <cell r="I61"/>
          <cell r="J61">
            <v>3.9</v>
          </cell>
          <cell r="K61">
            <v>20</v>
          </cell>
        </row>
        <row r="62">
          <cell r="B62">
            <v>204901</v>
          </cell>
          <cell r="C62" t="str">
            <v>ΣΥΣΚΕΥΗ ΑΝΑΝΗΨΗΣ ΕΝΗΛΙΚΩΝ Μ.Χ. (AMBU)</v>
          </cell>
          <cell r="D62" t="str">
            <v>Συσκευές αναισθησίας και ανάνηψης 33172000-6</v>
          </cell>
          <cell r="E62" t="str">
            <v xml:space="preserve">Μη κλιβανιζόμενη συσκευή ανάνηψης. Με χρωματομετρικό δείκτη επιπέδων CO2. Ασκός κατασκευασμένος από σιλικόνη και Latex-free. Ασκός με αντιολισθητική επιφάνεια. Με ελάχιστη μηχανική αντίσταση. Ασκός με χωρητικότητα 2-3 L. Με βαλβίδα εισόδου αέρα και υποδοχή για σύνδεση με σωλήνα παροχής οξυγόνου. Να διαθέτει βαλβίδα περιορισμού πίεσης: 40cmH2O. Με ελάχιστο δυνατό βάρος (≈300gr). Με ρεζερβουάρ Ο2. Με μάσκα προσώπου ενηλίκων. Με σήμανση CE και πιστοποίηση ISO 9001:2008 για εμπορία και τεχνική υποστήριξη.  </v>
          </cell>
          <cell r="F62" t="str">
            <v>TEM</v>
          </cell>
          <cell r="G62"/>
          <cell r="H62"/>
          <cell r="I62" t="str">
            <v>ΝΟΣΟΚ 7,90</v>
          </cell>
          <cell r="J62">
            <v>7.9</v>
          </cell>
          <cell r="K62">
            <v>200</v>
          </cell>
        </row>
        <row r="63">
          <cell r="B63">
            <v>204903</v>
          </cell>
          <cell r="C63" t="str">
            <v>ΣΥΣΚΕΥΗ ΑΝΑΝΗΨΗΣ ΠΑΙΔΙΑΤΡΙΚΗ Μ.Χ. (AMBU)</v>
          </cell>
          <cell r="D63" t="str">
            <v>Συσκευές αναισθησίας και ανάνηψης 33172000-6</v>
          </cell>
          <cell r="E63" t="str">
            <v>Ασκός πολλαπλών χρήσεων. Χωρίς Latex. Με δυνατότητα απολύμανσης και αποστείρωσης στους 134 οC. Διπλών τοιχωμάτων ( ο εσωτερικός από σιλικόνη). Με ρεζερβουάρ Ο2 με αεροστεγή εφαρμογή γύρο από τους συνδέσμους εξαγωγής. Με ρυθμιζόμενη βαλβίδα. Με σωλήνα παροχής σύνδεσης Ο2. Με μάσκα προσώπου παιδιατρική. Με σήμανση CE.</v>
          </cell>
          <cell r="F63" t="str">
            <v>TEM</v>
          </cell>
          <cell r="G63"/>
          <cell r="H63"/>
          <cell r="I63" t="str">
            <v>ΝΟΣΟΚ 8,20</v>
          </cell>
          <cell r="J63">
            <v>8.1999999999999993</v>
          </cell>
          <cell r="K63">
            <v>10</v>
          </cell>
        </row>
        <row r="64">
          <cell r="B64">
            <v>233859</v>
          </cell>
          <cell r="C64" t="str">
            <v>ΣΩΛΗΝΑΣ ΤΡΑΧΕΙΟΣΤΟΜΑΣ  SPIRAL</v>
          </cell>
          <cell r="D64" t="str">
            <v>Συσκευές αναισθησίας και ανάνηψης 33172000-6</v>
          </cell>
          <cell r="E64" t="str">
            <v>Ο σπιράλ σωλήνας τρεχειοστομίας να είναι κατασκευασμένος από σιλικόνη. Ο σωλήνας να φέρει: Ειδική ενίσχυση με σύρμα καθ΄όλο το μήκος του ώστε να προσαρμόζεται σε κάθε ανατομία. Μετακινούμενη φλάντζα για να ρυθμίζεται το μήκος του. Ανθεκτικό cuff. Να διαθέτει οδηγό με οπή. Να έχει μήκος 130mm και εσωτερική διάμετρο 12mm περίπου.</v>
          </cell>
          <cell r="F64" t="str">
            <v>TEM</v>
          </cell>
          <cell r="G64"/>
          <cell r="H64"/>
          <cell r="I64" t="str">
            <v>ΝΟΣΟΚ 45</v>
          </cell>
          <cell r="J64">
            <v>45</v>
          </cell>
          <cell r="K64">
            <v>2</v>
          </cell>
        </row>
        <row r="65">
          <cell r="B65">
            <v>204925</v>
          </cell>
          <cell r="C65" t="str">
            <v>ΣΩΛΗΝΕΣ ΤΡΑΧΕΙΟΣΤΟΜΙΑΣ CUFF 7 ΜΜ ΕΩΣ 9 ΜΜ</v>
          </cell>
          <cell r="D65" t="str">
            <v>Συσκευές αναισθησίας και ανάνηψης 33172000-6</v>
          </cell>
          <cell r="E65" t="str">
            <v>Να διαθέτει: 1. Σωληνάκι αναρρόφησης πάνω από το  Cuff 2. Κλήση πάνω από 100ο   3. Να αναγράφεται το νούμερο του σωλήνα στο Cuff 4. Οδηγό με οπή 5. Ο οδηγός να είναι σκληρός ώστε να μην εισχωρεί εντός σωλήνα κατά την διάρκεια της τοποθέτησης. 6. Να μη σχηματίζεται κενό ούτι δόντι ανάμεσα στο τέρμα του σωλήνα και τον οδηγό 7. Να έχει OD 11,3 + - 0,3mm 8. Να διαθέτει δύο εσωτερικές κάνουλες. Να είναι απόλυτα συμβατές με τις ανταλλακτικές κάνουλες για τραχειοστόμια portex (κωδικός 269576). Η κατακύρωση των δύο ειδών θα γίνει σε έναν ανάδοχο.</v>
          </cell>
          <cell r="F65" t="str">
            <v>TEM</v>
          </cell>
          <cell r="G65"/>
          <cell r="H65"/>
          <cell r="I65" t="str">
            <v>ΝΟΣΟΚ 50</v>
          </cell>
          <cell r="J65">
            <v>50</v>
          </cell>
          <cell r="K65">
            <v>60</v>
          </cell>
        </row>
        <row r="66">
          <cell r="B66">
            <v>68624</v>
          </cell>
          <cell r="C66" t="str">
            <v>ΦΙΛΤΡΑ ΕΠΙΣΚΛΗΡΙΔΙΟΥ</v>
          </cell>
          <cell r="D66" t="str">
            <v>Συσκευές αναισθησίας και ανάνηψης 33172000-6</v>
          </cell>
          <cell r="E66" t="str">
            <v>Επίπεδο, διάφανο για να επιτρέπει τη συνεχή παρακολούθηση του φιλτραρίσματος. Με υδρόφιλη μεμβράνη υψηλής διηθητικής ικανότητας μέχρι 0,2 mm και από τις 2 πλευρές του. Ανθεκτικό στην πίεση και να παρέχει την δυνατότητα αναρρόφησης. Να φέρει συνδετικό ασφαλείας Luer-Lock. Να είναι Latex-free, αποστειρωμένο. Να είναι κατάλληλο για χρήση έως και 4 ημέρες (96 h).</v>
          </cell>
          <cell r="F66" t="str">
            <v>TEM</v>
          </cell>
          <cell r="G66"/>
          <cell r="H66"/>
          <cell r="I66" t="str">
            <v>ΝΟΣΟΚ 1,10</v>
          </cell>
          <cell r="J66">
            <v>1.1000000000000001</v>
          </cell>
          <cell r="K66">
            <v>40</v>
          </cell>
        </row>
        <row r="67">
          <cell r="B67">
            <v>204926</v>
          </cell>
          <cell r="C67" t="str">
            <v>ΦΙΛΤΡΟ ΤΡΑΧΕΙΟΣΤΟΜΙΑΣ</v>
          </cell>
          <cell r="D67" t="str">
            <v>Συσκευές αναισθησίας και ανάνηψης 33172000-6</v>
          </cell>
          <cell r="E67" t="str">
            <v>Χαμηλού βάρους αποστειρωμένα εναλλακτικής ύγρανσης με υποδοχή χορήγησης Ο2 μιας χρήσεως, χρήσης 24 ώρες.</v>
          </cell>
          <cell r="F67" t="str">
            <v>TEM</v>
          </cell>
          <cell r="G67"/>
          <cell r="H67"/>
          <cell r="I67" t="str">
            <v>ΝΟΣΟΚ 0,79</v>
          </cell>
          <cell r="J67">
            <v>0.79</v>
          </cell>
          <cell r="K67">
            <v>100</v>
          </cell>
        </row>
        <row r="68">
          <cell r="B68">
            <v>271748</v>
          </cell>
          <cell r="C68" t="str">
            <v>ΛΑΜΕΣ ΒΙΝΤΕΟΛΑΡΥΓΓΟΣΚΟΠΙΟΥ MC GRATH</v>
          </cell>
          <cell r="D68" t="str">
            <v>Συσκευές αναισθησίας και ανάνηψης 33172000-6</v>
          </cell>
          <cell r="E68" t="str">
            <v>Λάμες μιας χρήσεως Νο 3 και 4, απόλυτα συμβατές με το λαρυγγοσκόπιο  MC GRATH</v>
          </cell>
          <cell r="F68" t="str">
            <v>TEM</v>
          </cell>
          <cell r="G68"/>
          <cell r="H68"/>
          <cell r="I68" t="str">
            <v>ΝΟΣΟΚ 8</v>
          </cell>
          <cell r="J68">
            <v>8</v>
          </cell>
          <cell r="K68">
            <v>150</v>
          </cell>
        </row>
        <row r="69">
          <cell r="B69">
            <v>269576</v>
          </cell>
          <cell r="C69" t="str">
            <v>ΚΑΝΟΥΛΕΣ ΑΝΤΑΛΑΚΤΙΚΕΣ ΓΙΑ ΤΡΑΧΕΙΟΣΤΟΜΑ PORTEX</v>
          </cell>
          <cell r="D69" t="str">
            <v>3314000-3 Ιατρικά Αναλώσιμα</v>
          </cell>
          <cell r="E69" t="str">
            <v>Να είναι απόλυτα συμβατές με τους σωλήνες τραχειοστομίας (κωδικός 204925). Η κατακύρωση των δύο ειδών θα γίνει σε έναν ανάδοχο.</v>
          </cell>
          <cell r="F69" t="str">
            <v>TEM</v>
          </cell>
          <cell r="G69"/>
          <cell r="H69"/>
          <cell r="I69" t="str">
            <v>ΝΟΣΟΚ 3,90</v>
          </cell>
          <cell r="J69">
            <v>3.9</v>
          </cell>
          <cell r="K69">
            <v>150</v>
          </cell>
        </row>
        <row r="70">
          <cell r="B70">
            <v>258652</v>
          </cell>
          <cell r="C70" t="str">
            <v>ΣΥΣΚΕΥΗ ΓΙΑ ΤΗ ΔΙΗΘΗΣΗ ΤΟΥ ΣΦΗΝΟΥΠΕΡΩΙΟΥ ΓΑΓΓΛΙΟΥ(SPG BLOCK) ΜΙΣΣ ΧΡΗΣΕΩΣ</v>
          </cell>
          <cell r="D70" t="str">
            <v>Συσκευές αναισθησίας και ανάνηψης 33172000-6</v>
          </cell>
          <cell r="E70" t="str">
            <v>Πρόκειται για συσκευή-καθετήρα ενδοκρινικό εύχρηστο ,εύκαμπτο μιας χρήσεως,  χρήσιμο και απαραίτητο στο ιατρείο πόνου για τη αντιμετώπιση -θεραπεία κάθε είδους κεφαλαλγίας ανώδυνα και αποτελεσματικά.</v>
          </cell>
          <cell r="F70" t="str">
            <v>TEM</v>
          </cell>
          <cell r="G70"/>
          <cell r="H70"/>
          <cell r="I70" t="str">
            <v>ΝΟΣΟΚ 70</v>
          </cell>
          <cell r="J70">
            <v>70</v>
          </cell>
          <cell r="K70">
            <v>10</v>
          </cell>
        </row>
        <row r="71">
          <cell r="B71">
            <v>334551</v>
          </cell>
          <cell r="C71" t="str">
            <v>ΑΙΣΘΗΤΗΡΑΣ ΜΕΤΡΗΣΗΣ ΑΛΓΑΙΣΘΗΣΙΑΣ</v>
          </cell>
          <cell r="D71" t="str">
            <v>Συσκευές αναισθησίας και ανάνηψης 33172000-6</v>
          </cell>
          <cell r="E71" t="str">
            <v>1.	Μη επεμβατικός αισθητήρας δακτύλου, ενεργοποίησης τεσσάρων παραμέτρων: Φωτοπληθυσμογραφίας, Γαλβανικής απόκρισης δέρματος, Θερμοκρασίας και Επιταχυνσιόμετρου, για την μέτρηση της αλγαισθησίας με τη μέθοδο του αλγαισθητικού δείκτη.
2.	Να είναι συμβατός με το αντίστοιχο μόνιτορ και να συνδέεται σε συνεργασία με αισθητήρα πολλαπλών χρήσεων.
3.	Να είναι μιας χρήσεως, σε ατομική συσκευασία, με διάρκεια ζωής  24 μήνες. 
4.	Να είναι PVC Free &amp; LATEX Free.
5.	Να παρέχεται δωρεάν ο απαραίτητος εξοπλισμός - μόνιτορ μέτρησης αλγαισθησίας.</v>
          </cell>
          <cell r="F71" t="str">
            <v>TEM</v>
          </cell>
          <cell r="G71"/>
          <cell r="H71"/>
          <cell r="I71" t="str">
            <v>ΝΟΣΟΚ 50</v>
          </cell>
          <cell r="J71">
            <v>50</v>
          </cell>
          <cell r="K71">
            <v>20</v>
          </cell>
        </row>
        <row r="72">
          <cell r="B72">
            <v>25249</v>
          </cell>
          <cell r="C72" t="str">
            <v>ΣΕΤ ΡΑΧΙΑΙΑΣ ΑΝΑΙΣΘΗΣΙΑΣ ΜΕ ΒΕΛΟΝΗ G25, ΑΠΟΣΤΕΙΡΩΜΕΝΟ</v>
          </cell>
          <cell r="D72" t="str">
            <v>Συσκευές αναισθησίας και ανάνηψης 33172000-6</v>
          </cell>
          <cell r="E72" t="str">
            <v xml:space="preserve">TO ΣΕΤ ΝΑ ΠΕΡΙΕΧΕΙ: 
1.	ΒΕΛΟΝΑ ΥΠΑΡΑΧΝΟΕΙΔΟΥΣ ΑΝΑΙΣΘΗΣΙΑΣ ΑΤΡΑΥΜΑΤΙΚΗ PENCILPOINT  ΜΗ ΤΟΞΙΚΗ (LATEX FREE)  25G ΜΕ ΚΛΕΙΣΤΟ ΑΚΡΟ ΚΑΙ ΕΥΡΥ ΠΛΑΓΙΟ ΣΤΟΜΙΟ ΜΕ ΟΔΗΓΟ 0,8 * 30mm ,ΓΙΑ ΤΗΝ ΜΕΙΩΣΗ ΤΗΣ ΠΙΘΑΝΟΤΗΤΑΣ ΤΡΑΥΜΑΤΙΣΜΟΥ ΤΩΝ ΝΕΥΡΙΚΩΝ ΡΙΖΩΝ ΤΟΥ ΥΠΑΡΑΧΝΟΕΙΔΟΥΣ ΧΩΡΟΥ, ΜΕ ΣΤΥΛΕΟ ΑΠΟ ΑΝΟΞΕΊΔΩΤΟ ΑΤΣΑΛΙ ΜΕ ΧΡΩΜΑΤΙΚΗ ΕΝΔΕΙΞΗ.
2.	ΟΔΗΓΟ ΕΙΣΑΓΩΓΗΣ  
3.	ΠΙΝΕΛΑ ,ΓΑΖΕΣ , Ή ΤΟΛΥΠΙΑ ΓΙΑ ΚΑΘΑΡΙΣΜΟ
4.	ΧΕΙΡΟΠΕΤΣΕΤΕΣ
5.	ΣΥΡΙΓΓA  2,5ML KAI ΣΥΡΙΓΓA  5ML ΚΑΙ ΤΙΣ ΑΝΤΙΣΤΟΙΧΕΣ ΒΕΛΟΝΕΣ
6.	ΝΑ ΕΧΕΙ ΔΟΧΕΙΑ ΓΙΑ ΤΗΝ ΠΤΟΕΤΟΙΜΑΣΊΑ ΤΟΥ ΚΑΘΑΡΙΣΜΟΥ
7.	ΧΕΙΡΟΥΡΓΙΚΟ ΠΕΔΙΟ ΜΕ ΟΠΗ
8.	ΟΛΑ ΑΥΤΑ ΝΑ ΕΙΝΑΙ ΑΠΟΣΤΕΙΡΩΜΕΝΑ ΣΕ ΜΙΑ ΣΥΣΚΕΥΑΣΙΑ </v>
          </cell>
          <cell r="F72" t="str">
            <v>ΤΕΜ</v>
          </cell>
          <cell r="G72"/>
          <cell r="H72"/>
          <cell r="I72" t="str">
            <v>nosok 13,80</v>
          </cell>
          <cell r="J72">
            <v>13.8</v>
          </cell>
          <cell r="K72">
            <v>500</v>
          </cell>
        </row>
        <row r="73">
          <cell r="B73">
            <v>147673</v>
          </cell>
          <cell r="C73" t="str">
            <v>ΑΝΤΛΙΑ PCA FULL SET 200 ML</v>
          </cell>
          <cell r="D73" t="str">
            <v>Συσκευές αναισθησίας και ανάνηψης 33172000-6</v>
          </cell>
          <cell r="E73" t="str">
            <v>Το αναλώσιμο να διαθέτει ασκό χωρητικότητας 200ml, για χρήση σε διαφορετικά πρωτόκολλα και να τοποθετείται μέσα στο σώμα της αντλίας ώστε ο ασθενής να μπορεί να είναι περιπατητικός. Ο ασκός να είναι μαλακός ώστε να γεμίζει εύκολα και γρήγορα. Το αναλώσιμο να είναι ενιαίο και να μην χρειάζεται πρόσθετες συνδέσεις ώστε να τοποθετείται άμεσα και να ελαχιστοποιείται η περίπτωση λάθους. Να διαθέτει φίλτρο εξάλειψης αέρα ώστε να μην χρειάζεται συνεχώς εξαέρωση από το προσωπικό κατά την έγχυση. Επίσης να διαθέτει καπάκι στο άκρο που να επιτρέπει την διέλευση του αέρα αλλά όχι υγρού ώστε να αποκλείει την κατά λάθος έγχυση φαρμάκου κατά την διάρκεια της εξαέρωσης καθώς και να κρατά αποστειρωμένο το άκρο.
Το αναλώσιμο να είναι συμβατό με ηλεκτρονική αντλία έγχυσης PCA μικρού μεγέθους και βάρους (περίπου 350 gr), με ελληνικό μενού και να υποστηρίζει διαφορετικά προγράμματα έγχυσης όπως συνεχής, κατ’ επίκληση, αυτόματη δόση κα.. Η αντλία να έχει ακρίβεια δόσης ±5% περίπου και να έχει την δυνατότητα παρακολούθησης όλων των παραμέτρων, σε πραγματικό χρόνο, από υπολογιστή ή
smartphone.</v>
          </cell>
          <cell r="F73"/>
          <cell r="G73"/>
          <cell r="H73"/>
          <cell r="I73"/>
          <cell r="J73">
            <v>25</v>
          </cell>
          <cell r="K73">
            <v>0</v>
          </cell>
        </row>
        <row r="74">
          <cell r="B74">
            <v>340086</v>
          </cell>
          <cell r="C74" t="str">
            <v>ΦΙΛΤΡΟ ΝΑΤΡΑΣΒΕΣΤΟΥ</v>
          </cell>
          <cell r="D74" t="str">
            <v>Συσκευές αναισθησίας και ανάνηψης 33172000-6</v>
          </cell>
          <cell r="E74" t="str">
            <v>Φίλτρο νατρασβέστου, για την προστασία του Αναισθησιολογικού μηχανήματος  Draeger. 
Πιστοποιημένα συμβατό από τον οίκο κατασκευής του μηχανήματος Draeger.</v>
          </cell>
          <cell r="F74"/>
          <cell r="G74"/>
          <cell r="H74"/>
          <cell r="I74" t="str">
            <v>ΝΟΣΟΚ 4,2</v>
          </cell>
          <cell r="J74">
            <v>4.2</v>
          </cell>
          <cell r="K74">
            <v>100</v>
          </cell>
        </row>
        <row r="75">
          <cell r="B75">
            <v>151777</v>
          </cell>
          <cell r="C75" t="str">
            <v xml:space="preserve">ΣΥΜΠΛΗΡΩΜΑΤΙΚΟ ΣΕΤ ΓΙΑ ΤΗΝ ΑΝΤΙΣΗΨΙΑ ΔΕΡΜΑΤΟΣ </v>
          </cell>
          <cell r="D75" t="str">
            <v>Συσκευές αναισθησίας και ανάνηψης 33172000-6</v>
          </cell>
          <cell r="E75" t="str">
            <v>Να είναι μιας χρήσεως αποστειρωμένο σε ατομική συσκευασία και να αποτελείται απο: -Πεδίο αποστειρωμένο 75x90cm ,δίσκος - 21x14x4.5cm περίπου , τολύπια Ø50mm  γάζες – για καθαρισμό 7,5x7,5cm , βελόνα 25Gx16mm ,βελόνα 21Gx40mm , Βελόνη με φίλτρο για αναρρόφηφη φαρμάκων 18Gx40mm , σύριγγα 3ml και μία 5ml , λαβίδα τύπου Blueforcep , τυλιγμένα σε πεδίο 75x60cm</v>
          </cell>
          <cell r="F75"/>
          <cell r="G75"/>
          <cell r="H75"/>
          <cell r="I75" t="str">
            <v>ΝΟΣΟΚ 9,80</v>
          </cell>
          <cell r="J75">
            <v>9.8000000000000007</v>
          </cell>
          <cell r="K75">
            <v>400</v>
          </cell>
        </row>
        <row r="76">
          <cell r="B76">
            <v>339745</v>
          </cell>
          <cell r="C76" t="str">
            <v>ΑΙΣΘΗΤΗΡΑΣ ΘΕΡΜΟΚΡΑΣΙΑΣ ΜΙΑΣ ΧΡΗΣΕΩΣ 7 ΑΚΙΔΩΝ ΓΙΑ MONITOR VISTA 120</v>
          </cell>
          <cell r="D76" t="str">
            <v>Συσκευές αναισθησίας και ανάνηψης 33172000-6</v>
          </cell>
          <cell r="E76" t="str">
            <v>Συμβατό με το monitor VISTA 120</v>
          </cell>
          <cell r="F76"/>
          <cell r="G76"/>
          <cell r="H76"/>
          <cell r="I76" t="str">
            <v>ΝΟΣΟΚ 4,10</v>
          </cell>
          <cell r="J76">
            <v>4.0999999999999996</v>
          </cell>
          <cell r="K76">
            <v>250</v>
          </cell>
        </row>
        <row r="77">
          <cell r="B77">
            <v>237551</v>
          </cell>
          <cell r="C77" t="str">
            <v>ΥΔΑΤΟΠΑΓΙΔΕΣ ΓΙΑ ΤΑ ΑΝΑΙΣΘΗΣΙΟΛΟΓΙΚΑ ΜΗΧΑΝΗΜΑΤΑ FABIUS &amp; PRIMUS ΤΗΣ DRAEGER</v>
          </cell>
          <cell r="D77" t="str">
            <v>41000000-9 ΣΥΛΛΟΓΗ ΚΑΙ ΚΑΘΑΡΙΣΜΟΣ ΝΕΡΟΥ</v>
          </cell>
          <cell r="E77" t="str">
            <v>Υδατοπαγίδα για αναισθησιολογικό μηχάνημα Draeger με τσιπ επικοινωνίας. Να είναι πιστοποιημένα συμβατή από τον οίκο κατασκευής του αναισθησιολογικού μηχανήματος Draeger</v>
          </cell>
          <cell r="F77"/>
          <cell r="G77"/>
          <cell r="H77"/>
          <cell r="I77" t="str">
            <v>ΝΟΣΟΚ 31,3</v>
          </cell>
          <cell r="J77">
            <v>31.3</v>
          </cell>
          <cell r="K77">
            <v>12</v>
          </cell>
        </row>
        <row r="78">
          <cell r="B78">
            <v>175799</v>
          </cell>
          <cell r="C78" t="str">
            <v xml:space="preserve">ΑΙΣΘΗΤΗΡΕΣ ΓΙΑ ΛΗΨΗ ΘΕΡΜΟΚΡ. ΟΡΘΟΥ ΟΙΣΟΦΑΓΟΥ </v>
          </cell>
          <cell r="D78" t="str">
            <v>Συσκευές αναισθησίας και ανάνηψης 33172000-6</v>
          </cell>
          <cell r="E78" t="str">
            <v xml:space="preserve"> Συμβατό με το monitor ININITY-KAPPA και VISTA</v>
          </cell>
          <cell r="F78"/>
          <cell r="G78"/>
          <cell r="H78"/>
          <cell r="I78" t="str">
            <v>ΝΟΣΟΚ 4</v>
          </cell>
          <cell r="J78">
            <v>4</v>
          </cell>
          <cell r="K78">
            <v>200</v>
          </cell>
        </row>
        <row r="79">
          <cell r="B79">
            <v>193516</v>
          </cell>
          <cell r="C79" t="str">
            <v>ΝΑΤΡΑΣΒΕΣΤΟΣ ΑΝΑΛΩΣΙΜΟ ΥΛΙΚΟ ΜΗΧΑΝΗΜΑΤΟΣ DRAEGER. ΦΙΑΛΗ ΤΩΝ 5 LT.</v>
          </cell>
          <cell r="D79" t="str">
            <v>Συσκευές αναισθησίας και ανάνηψης 33172000-6</v>
          </cell>
          <cell r="E79" t="str">
            <v>Να ειναι μακράς διαρκείας . H σύνθεσή του να αφαιρεί το CO2 για ώρες. Nα είναι ασφαλές και ειδικά σχεδιασμένο για να μειώσει τον κίνδυνο της υποβάθμισης των αναισθητικών παραγόντων και να είναι φιλικό προς το περιβάλλον.Να ελαχιστοποιεί την καυστική σκόνη με ομοιόμορφο σχήμα σφαιριδίων .Να είναι απλό στη χρήση. Η αλλαγή του χρώματος σε σκούρο μωβ να δίνει την ένδειξη για αλλαγή.  Σε συσκευασία των 5 λίτρων</v>
          </cell>
          <cell r="F79"/>
          <cell r="G79"/>
          <cell r="H79"/>
          <cell r="I79" t="str">
            <v>ΝΟΣΟΚ 15</v>
          </cell>
          <cell r="J79">
            <v>15</v>
          </cell>
          <cell r="K79">
            <v>0</v>
          </cell>
        </row>
        <row r="80">
          <cell r="B80">
            <v>148699</v>
          </cell>
          <cell r="C80" t="str">
            <v>ΣΕΤ ΚΑΡΦΙ 198CM</v>
          </cell>
          <cell r="D80" t="str">
            <v>Συσκευές αναισθησίας και ανάνηψης 33172000-6</v>
          </cell>
          <cell r="E80" t="str">
            <v>Το αναλώσιμο να διαθέτει σύνδεσμο τύπου καρφί, για χρήση σε διαφορετικά πρωτόκολλα (επισκληρίδιος κα.). Να είναι ενιαίο και να μην χρειάζεται πρόσθετες συνδέσεις ώστε να τοποθετείται άμεσα και να ελαχιστοποιείται η περίπτωση λάθους. Να διαθέτει φίλτρο εξάλειψης αέρα ώστε να μην χρειάζεται συνεχώς εξαέρωση από το προσωπικό κατά την έγχυση. Επίσης να διαθέτει καπάκι στο άκρο που να επιτρέπει την διέλευση του αέρα αλλά όχι υγρού ώστε να αποκλείει την κατά λάθος έγχυση φαρμάκου κατά την διάρκεια της εξαέρωσης καθώς και να κρατά αποστειρωμένο το άκρο luer.
Το αναλώσιμο να είναι συμβατό με ηλεκτρονική αντλία έγχυσης PCA μικρού μεγέθους και βάρους (περίπου 350 gr), με ελληνικό μενού και να υποστηρίζει διαφορετικά προγράμματα έγχυσης
όπως συνεχής, κατ’ επίκληση, αυτόματη δόση κα.. Η αντλία να έχει ακρίβεια δόσης ±5% περίπου και να έχει την δυνατότητα παρακολούθησης όλων των παραμέτρων, σε πραγματικό χρόνο, από υπολογιστή ή
smartphone.</v>
          </cell>
          <cell r="F80"/>
          <cell r="G80"/>
          <cell r="H80"/>
          <cell r="I80">
            <v>25</v>
          </cell>
          <cell r="J80">
            <v>25</v>
          </cell>
          <cell r="K80">
            <v>0</v>
          </cell>
        </row>
        <row r="81">
          <cell r="B81">
            <v>255330</v>
          </cell>
          <cell r="C81" t="str">
            <v>ΑΥΤΟΚΌΛΛΗΤΟΣ ΑΙΣΘΗΤΉΡΑΣ ΓΙΑ ΤΗ ΣΥΣΚΕΥΉ ΜΗ ΕΠΕΜΒΑΤΙΚΉΣ ΠΑΡΑΚΟΛΟΎΘΗΣΗΣ ΒΆΘΟΥΣ ΑΝΑΙΣΘΗΣΊΑΣ</v>
          </cell>
          <cell r="D81" t="str">
            <v>Συσκευές αναισθησίας και ανάνηψης 33172000-6</v>
          </cell>
          <cell r="E81" t="str">
            <v xml:space="preserve">• Ο αισθητήρας να διαθέτει 4 αυτοκόλλητα ηλεκτρόδια με βιοσυμβατή υδρογέλη, χωρίς ακίδα και χωρίς να δημιουργεί ερεθισμό ή τραυματισμό στο δέρμα του ασθενή ενώ ταυτόχρονα να προσκολλάται ικανοποιητικά στο δέρμα ελαχιστοποιώντας την  πιθανότητα αποκόλλησης.
• Να διαθέτει κατάλληλα διαμορφωμένο άκρο για σταθερή και εύκολη σύνδεση και αποσύνδεση με τον ενισχυτή επεξεργασίας του σήματος.  Ο ενισχυτής σήματος με δυνατότητα σύνδεσης με tablet μέσω Bluetooth, για τον περιορισμό της χρήσης επιπλέον καλωδίων.
• Να διαθέτει επάνω του σαφείς ενδείξεις για την ορθή τοποθέτησή του στο μέτωπο του ασθενή καθώς και αντίστοιχη σήμανση με οδηγίες στην συσκευασία του.
• Να είναι μικρών διαστάσεων, μήκους έως 26 εκατοστά και να μπορεί να χρησιμοποιηθεί τόσο σε ενήλικες όσο και σε παιδιά.
Να είναι συμβατός με  σύστημα παρακολούθησης βάθους αναισθησίας το οποίο διαθέτει το χειρουργείο και έχει εκπαιδευτεί το προσωπικό </v>
          </cell>
          <cell r="F81"/>
          <cell r="G81"/>
          <cell r="H81"/>
          <cell r="I81">
            <v>32</v>
          </cell>
          <cell r="J81">
            <v>32</v>
          </cell>
          <cell r="K81">
            <v>0</v>
          </cell>
        </row>
        <row r="82">
          <cell r="B82">
            <v>287211</v>
          </cell>
          <cell r="C82" t="str">
            <v>ΥΠΕΡΓΛΩΤΤΙΔΙΚΟΣ ΑΕΡΑΓΩΓΟΣ ΜΕ CUFF ΑΠΟ GEL N0 3</v>
          </cell>
          <cell r="D82" t="str">
            <v>Συσκευές αναισθησίας και ανάνηψης 33172000-6</v>
          </cell>
          <cell r="E82" t="str">
            <v>Υπεργλωττιδικός αεραγωγός με cuff απο gel. Να είναι 2ης γενιάς υπεργλωττιδικός αεραγωγός, με cuff από ειδικό gel, χωρίς προσθήκη αέρα. Να δέχεται ενδοτραχειακό σωλήνα και να έχει αυλό για καθετήρα αναρρόφησης. Να διαθέτει πεπλατυσμένο σχήμα για στρεπτική ακαμψία κι ενσωματωμένο bite block . Αποστειρωμένος, Latex Free,  μίας χρήσης  Νο 3</v>
          </cell>
          <cell r="F82"/>
          <cell r="G82"/>
          <cell r="H82"/>
          <cell r="I82">
            <v>55</v>
          </cell>
          <cell r="J82">
            <v>55</v>
          </cell>
          <cell r="K82">
            <v>5</v>
          </cell>
        </row>
        <row r="83">
          <cell r="B83">
            <v>287212</v>
          </cell>
          <cell r="C83" t="str">
            <v>ΥΠΕΡΓΛΩΤΤΙΔΙΚΟΣ ΑΕΡΑΓΩΓΟΣ ΜΕ CUFF ΑΠΟ GEL N0 4</v>
          </cell>
          <cell r="D83" t="str">
            <v>Συσκευές αναισθησίας και ανάνηψης 33172000-6</v>
          </cell>
          <cell r="E83" t="str">
            <v>Υπεργλωττιδικός αεραγωγός με cuff απο gel. Να είναι 2ης γενιάς υπεργλωττιδικός αεραγωγός, με cuff από ειδικό gel, χωρίς προσθήκη αέρα. Να δέχεται ενδοτραχειακό σωλήνα και να έχει αυλό για καθετήρα αναρρόφησης. Να διαθέτει πεπλατυσμένο σχήμα για στρεπτική ακαμψία κι ενσωματωμένο bite block . Αποστειρωμένος, Latex Free,  μίας χρήσης  Νο 4</v>
          </cell>
          <cell r="F83"/>
          <cell r="G83"/>
          <cell r="H83"/>
          <cell r="I83">
            <v>55</v>
          </cell>
          <cell r="J83">
            <v>55</v>
          </cell>
          <cell r="K83">
            <v>5</v>
          </cell>
        </row>
        <row r="84">
          <cell r="B84">
            <v>287213</v>
          </cell>
          <cell r="C84" t="str">
            <v>ΥΠΕΡΓΛΩΤΤΙΔΙΚΟΣ ΑΕΡΑΓΩΓΟΣ ΜΕ CUFF ΑΠΟ GEL N0 5</v>
          </cell>
          <cell r="D84" t="str">
            <v>Συσκευές αναισθησίας και ανάνηψης 33172000-6</v>
          </cell>
          <cell r="E84" t="str">
            <v>Υπεργλωττιδικός αεραγωγός με cuff απο gel. Να είναι 2ης γενιάς υπεργλωττιδικός αεραγωγός, με cuff από ειδικό gel, χωρίς προσθήκη αέρα. Να δέχεται ενδοτραχειακό σωλήνα και να έχει αυλό για καθετήρα αναρρόφησης. Να διαθέτει πεπλατυσμένο σχήμα για στρεπτική ακαμψία κι ενσωματωμένο bite block . Αποστειρωμένος, Latex Free,  μίας χρήσης  Νο 5</v>
          </cell>
          <cell r="F84"/>
          <cell r="G84"/>
          <cell r="H84"/>
          <cell r="I84">
            <v>45</v>
          </cell>
          <cell r="J84">
            <v>45</v>
          </cell>
          <cell r="K84">
            <v>5</v>
          </cell>
        </row>
      </sheetData>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18F83-4392-456A-AFA9-92BDFA175221}">
  <dimension ref="A1:AG87"/>
  <sheetViews>
    <sheetView tabSelected="1" topLeftCell="A82" workbookViewId="0">
      <selection activeCell="C85" sqref="C85"/>
    </sheetView>
  </sheetViews>
  <sheetFormatPr defaultRowHeight="15" x14ac:dyDescent="0.25"/>
  <cols>
    <col min="1" max="1" width="4.42578125" style="81" bestFit="1" customWidth="1"/>
    <col min="2" max="2" width="9" style="81" bestFit="1" customWidth="1"/>
    <col min="3" max="3" width="21.5703125" style="81" customWidth="1"/>
    <col min="4" max="4" width="13.140625" style="81" hidden="1" customWidth="1"/>
    <col min="5" max="5" width="67.85546875" style="82" hidden="1" customWidth="1"/>
    <col min="6" max="6" width="5.28515625" style="21" hidden="1" customWidth="1"/>
    <col min="7" max="7" width="15.85546875" style="2" hidden="1" customWidth="1"/>
    <col min="8" max="8" width="10.5703125" style="52" hidden="1" customWidth="1"/>
    <col min="9" max="9" width="11.140625" style="52" hidden="1" customWidth="1"/>
    <col min="10" max="10" width="12.140625" style="83" hidden="1" customWidth="1"/>
    <col min="11" max="11" width="13.85546875" style="52" hidden="1" customWidth="1"/>
    <col min="12" max="12" width="11.42578125" style="52" hidden="1" customWidth="1"/>
    <col min="13" max="13" width="11.42578125" style="21" hidden="1" customWidth="1"/>
    <col min="14" max="14" width="9.140625" style="21" hidden="1" customWidth="1"/>
    <col min="15" max="15" width="10.7109375" style="21" hidden="1" customWidth="1"/>
    <col min="16" max="16" width="9.7109375" style="21" hidden="1" customWidth="1"/>
    <col min="17" max="17" width="9.5703125" style="21" hidden="1" customWidth="1"/>
    <col min="18" max="18" width="9.140625" style="21" hidden="1" customWidth="1"/>
    <col min="19" max="19" width="9.85546875" style="21" hidden="1" customWidth="1"/>
    <col min="20" max="20" width="9.140625" style="21" hidden="1" customWidth="1"/>
    <col min="21" max="21" width="10.28515625" style="85" hidden="1" customWidth="1"/>
    <col min="22" max="23" width="9.140625" style="85" hidden="1" customWidth="1"/>
    <col min="24" max="24" width="13.85546875" style="83" hidden="1" customWidth="1"/>
    <col min="25" max="25" width="11.85546875" style="21" hidden="1" customWidth="1"/>
    <col min="26" max="26" width="0" style="21" hidden="1" customWidth="1"/>
    <col min="27" max="27" width="12.42578125" style="21" hidden="1" customWidth="1"/>
    <col min="28" max="28" width="0" style="83" hidden="1" customWidth="1"/>
    <col min="29" max="29" width="16.7109375" style="52" customWidth="1"/>
    <col min="30" max="30" width="0" style="83" hidden="1" customWidth="1"/>
    <col min="31" max="31" width="10.28515625" style="83" hidden="1" customWidth="1"/>
    <col min="32" max="32" width="0" style="83" hidden="1" customWidth="1"/>
    <col min="33" max="33" width="27.42578125" style="104" customWidth="1"/>
    <col min="34" max="16384" width="9.140625" style="21"/>
  </cols>
  <sheetData>
    <row r="1" spans="1:33" s="100" customFormat="1" ht="51.75" customHeight="1" x14ac:dyDescent="0.2">
      <c r="A1" s="86" t="s">
        <v>0</v>
      </c>
      <c r="B1" s="86" t="s">
        <v>1</v>
      </c>
      <c r="C1" s="86" t="s">
        <v>2</v>
      </c>
      <c r="D1" s="87" t="s">
        <v>3</v>
      </c>
      <c r="E1" s="88" t="s">
        <v>4</v>
      </c>
      <c r="F1" s="89" t="s">
        <v>5</v>
      </c>
      <c r="G1" s="90" t="s">
        <v>6</v>
      </c>
      <c r="H1" s="91" t="s">
        <v>7</v>
      </c>
      <c r="I1" s="91" t="s">
        <v>8</v>
      </c>
      <c r="J1" s="86" t="s">
        <v>9</v>
      </c>
      <c r="K1" s="86" t="s">
        <v>10</v>
      </c>
      <c r="L1" s="92" t="s">
        <v>11</v>
      </c>
      <c r="M1" s="99" t="s">
        <v>12</v>
      </c>
      <c r="N1" s="99" t="s">
        <v>13</v>
      </c>
      <c r="O1" s="92" t="s">
        <v>14</v>
      </c>
      <c r="P1" s="93" t="s">
        <v>15</v>
      </c>
      <c r="Q1" s="93" t="s">
        <v>16</v>
      </c>
      <c r="R1" s="93" t="s">
        <v>13</v>
      </c>
      <c r="S1" s="93" t="s">
        <v>17</v>
      </c>
      <c r="T1" s="94" t="s">
        <v>18</v>
      </c>
      <c r="U1" s="95" t="s">
        <v>19</v>
      </c>
      <c r="V1" s="95" t="s">
        <v>13</v>
      </c>
      <c r="W1" s="95" t="s">
        <v>20</v>
      </c>
      <c r="X1" s="96" t="s">
        <v>21</v>
      </c>
      <c r="Y1" s="97" t="s">
        <v>22</v>
      </c>
      <c r="Z1" s="97" t="s">
        <v>13</v>
      </c>
      <c r="AA1" s="97" t="s">
        <v>23</v>
      </c>
      <c r="AB1" s="98" t="s">
        <v>24</v>
      </c>
      <c r="AC1" s="86" t="s">
        <v>25</v>
      </c>
      <c r="AD1" s="98" t="s">
        <v>26</v>
      </c>
      <c r="AE1" s="98" t="s">
        <v>27</v>
      </c>
      <c r="AG1" s="101" t="s">
        <v>246</v>
      </c>
    </row>
    <row r="2" spans="1:33" ht="67.5" x14ac:dyDescent="0.25">
      <c r="A2" s="3">
        <v>1</v>
      </c>
      <c r="B2" s="3">
        <v>69783</v>
      </c>
      <c r="C2" s="4" t="s">
        <v>28</v>
      </c>
      <c r="D2" s="5" t="s">
        <v>29</v>
      </c>
      <c r="E2" s="6" t="s">
        <v>30</v>
      </c>
      <c r="F2" s="7" t="s">
        <v>31</v>
      </c>
      <c r="G2" s="1" t="s">
        <v>32</v>
      </c>
      <c r="H2" s="8">
        <v>0.23</v>
      </c>
      <c r="I2" s="8"/>
      <c r="J2" s="9">
        <v>0.23</v>
      </c>
      <c r="K2" s="10">
        <v>0.24</v>
      </c>
      <c r="L2" s="11">
        <f>VLOOKUP(B2,[1]Φύλλο1!$B$2:$K$84,10,FALSE)</f>
        <v>500</v>
      </c>
      <c r="M2" s="12">
        <f>L2*J2</f>
        <v>115</v>
      </c>
      <c r="N2" s="12">
        <f>M2*K2</f>
        <v>27.599999999999998</v>
      </c>
      <c r="O2" s="13">
        <f>M2+N2</f>
        <v>142.6</v>
      </c>
      <c r="P2" s="14">
        <v>300</v>
      </c>
      <c r="Q2" s="15">
        <f>P2*J2</f>
        <v>69</v>
      </c>
      <c r="R2" s="15">
        <f>Q2*K2</f>
        <v>16.559999999999999</v>
      </c>
      <c r="S2" s="15">
        <f>R2+Q2</f>
        <v>85.56</v>
      </c>
      <c r="T2" s="16">
        <v>50</v>
      </c>
      <c r="U2" s="17">
        <f>T2*J2</f>
        <v>11.5</v>
      </c>
      <c r="V2" s="17">
        <f>U2*K2</f>
        <v>2.76</v>
      </c>
      <c r="W2" s="17">
        <f>U2+V2</f>
        <v>14.26</v>
      </c>
      <c r="X2" s="18">
        <v>5</v>
      </c>
      <c r="Y2" s="19">
        <f>X2*J2</f>
        <v>1.1500000000000001</v>
      </c>
      <c r="Z2" s="19">
        <f>Y2*K2</f>
        <v>0.27600000000000002</v>
      </c>
      <c r="AA2" s="19">
        <f>Y2+Z2</f>
        <v>1.4260000000000002</v>
      </c>
      <c r="AB2" s="20">
        <f>L2+P2+T2+X2</f>
        <v>855</v>
      </c>
      <c r="AC2" s="105">
        <f>M2+Q2+U2+Y2</f>
        <v>196.65</v>
      </c>
      <c r="AD2" s="102">
        <f>N2+R2+V2+Z2</f>
        <v>47.195999999999998</v>
      </c>
      <c r="AE2" s="102">
        <f>O2+S2+W2+AA2</f>
        <v>243.84599999999998</v>
      </c>
      <c r="AF2" s="83" t="str">
        <f>CONCATENATE(B2," ",C2)</f>
        <v>69783 ΑΕΡΑΓΩΓΟΙ ΣΤΟΜΑΤΟΦΑΡΥΓΓΙΚΟΙ ΠΛΑΣΤΙΚΟΙ  2 - 80MM</v>
      </c>
      <c r="AG2" s="103">
        <f>AC2*2%</f>
        <v>3.9330000000000003</v>
      </c>
    </row>
    <row r="3" spans="1:33" ht="67.5" x14ac:dyDescent="0.25">
      <c r="A3" s="3">
        <v>2</v>
      </c>
      <c r="B3" s="3">
        <v>68564</v>
      </c>
      <c r="C3" s="4" t="s">
        <v>33</v>
      </c>
      <c r="D3" s="5" t="s">
        <v>29</v>
      </c>
      <c r="E3" s="6" t="s">
        <v>30</v>
      </c>
      <c r="F3" s="7" t="s">
        <v>31</v>
      </c>
      <c r="G3" s="1" t="s">
        <v>32</v>
      </c>
      <c r="H3" s="8">
        <v>0.23</v>
      </c>
      <c r="I3" s="8"/>
      <c r="J3" s="9">
        <v>0.23</v>
      </c>
      <c r="K3" s="10">
        <v>0.24</v>
      </c>
      <c r="L3" s="11">
        <f>VLOOKUP(B3,[1]Φύλλο1!$B$2:$K$84,10,FALSE)</f>
        <v>50</v>
      </c>
      <c r="M3" s="12">
        <f t="shared" ref="M3:N18" si="0">L3*J3</f>
        <v>11.5</v>
      </c>
      <c r="N3" s="12">
        <f t="shared" si="0"/>
        <v>2.76</v>
      </c>
      <c r="O3" s="13">
        <f t="shared" ref="O3:O66" si="1">M3+N3</f>
        <v>14.26</v>
      </c>
      <c r="P3" s="14">
        <v>30</v>
      </c>
      <c r="Q3" s="15">
        <f t="shared" ref="Q3:R18" si="2">P3*J3</f>
        <v>6.9</v>
      </c>
      <c r="R3" s="15">
        <f t="shared" si="2"/>
        <v>1.6559999999999999</v>
      </c>
      <c r="S3" s="15">
        <f t="shared" ref="S3:S66" si="3">R3+Q3</f>
        <v>8.5560000000000009</v>
      </c>
      <c r="T3" s="16">
        <v>20</v>
      </c>
      <c r="U3" s="17">
        <f t="shared" ref="U3:V18" si="4">T3*J3</f>
        <v>4.6000000000000005</v>
      </c>
      <c r="V3" s="17">
        <f t="shared" si="4"/>
        <v>1.1040000000000001</v>
      </c>
      <c r="W3" s="17">
        <f t="shared" ref="W3:W66" si="5">U3+V3</f>
        <v>5.7040000000000006</v>
      </c>
      <c r="X3" s="18">
        <v>5</v>
      </c>
      <c r="Y3" s="19">
        <f t="shared" ref="Y3:Z18" si="6">X3*J3</f>
        <v>1.1500000000000001</v>
      </c>
      <c r="Z3" s="19">
        <f t="shared" si="6"/>
        <v>0.27600000000000002</v>
      </c>
      <c r="AA3" s="19">
        <f t="shared" ref="AA3:AA66" si="7">Y3+Z3</f>
        <v>1.4260000000000002</v>
      </c>
      <c r="AB3" s="20">
        <f t="shared" ref="AB3:AE66" si="8">L3+P3+T3+X3</f>
        <v>105</v>
      </c>
      <c r="AC3" s="105">
        <f t="shared" si="8"/>
        <v>24.15</v>
      </c>
      <c r="AD3" s="102">
        <f t="shared" si="8"/>
        <v>5.7959999999999994</v>
      </c>
      <c r="AE3" s="102">
        <f t="shared" si="8"/>
        <v>29.946000000000005</v>
      </c>
      <c r="AF3" s="83" t="str">
        <f t="shared" ref="AF3:AF66" si="9">CONCATENATE(B3," ",C3)</f>
        <v>68564 ΑΕΡΑΓΩΓΟΙ ΣΤΟΜΑΤΟΦΑΡΥΓΓΙΚΟΙ ΠΛΑΣΤΙΚΟΙ 0</v>
      </c>
      <c r="AG3" s="103">
        <f t="shared" ref="AG3:AG66" si="10">AC3*2%</f>
        <v>0.48299999999999998</v>
      </c>
    </row>
    <row r="4" spans="1:33" ht="67.5" x14ac:dyDescent="0.25">
      <c r="A4" s="3">
        <v>3</v>
      </c>
      <c r="B4" s="3">
        <v>68379</v>
      </c>
      <c r="C4" s="4" t="s">
        <v>34</v>
      </c>
      <c r="D4" s="5" t="s">
        <v>29</v>
      </c>
      <c r="E4" s="6" t="s">
        <v>30</v>
      </c>
      <c r="F4" s="7" t="s">
        <v>31</v>
      </c>
      <c r="G4" s="1" t="s">
        <v>32</v>
      </c>
      <c r="H4" s="8">
        <v>0.23</v>
      </c>
      <c r="I4" s="8"/>
      <c r="J4" s="9">
        <v>0.23</v>
      </c>
      <c r="K4" s="10">
        <v>0.24</v>
      </c>
      <c r="L4" s="11">
        <f>VLOOKUP(B4,[1]Φύλλο1!$B$2:$K$84,10,FALSE)</f>
        <v>50</v>
      </c>
      <c r="M4" s="12">
        <f t="shared" si="0"/>
        <v>11.5</v>
      </c>
      <c r="N4" s="12">
        <f t="shared" si="0"/>
        <v>2.76</v>
      </c>
      <c r="O4" s="13">
        <f t="shared" si="1"/>
        <v>14.26</v>
      </c>
      <c r="P4" s="14">
        <v>30</v>
      </c>
      <c r="Q4" s="15">
        <f t="shared" si="2"/>
        <v>6.9</v>
      </c>
      <c r="R4" s="15">
        <f t="shared" si="2"/>
        <v>1.6559999999999999</v>
      </c>
      <c r="S4" s="15">
        <f t="shared" si="3"/>
        <v>8.5560000000000009</v>
      </c>
      <c r="T4" s="16">
        <v>20</v>
      </c>
      <c r="U4" s="17">
        <f t="shared" si="4"/>
        <v>4.6000000000000005</v>
      </c>
      <c r="V4" s="17">
        <f t="shared" si="4"/>
        <v>1.1040000000000001</v>
      </c>
      <c r="W4" s="17">
        <f t="shared" si="5"/>
        <v>5.7040000000000006</v>
      </c>
      <c r="X4" s="18">
        <v>5</v>
      </c>
      <c r="Y4" s="19">
        <f t="shared" si="6"/>
        <v>1.1500000000000001</v>
      </c>
      <c r="Z4" s="19">
        <f t="shared" si="6"/>
        <v>0.27600000000000002</v>
      </c>
      <c r="AA4" s="19">
        <f t="shared" si="7"/>
        <v>1.4260000000000002</v>
      </c>
      <c r="AB4" s="20">
        <f t="shared" si="8"/>
        <v>105</v>
      </c>
      <c r="AC4" s="105">
        <f t="shared" si="8"/>
        <v>24.15</v>
      </c>
      <c r="AD4" s="102">
        <f t="shared" si="8"/>
        <v>5.7959999999999994</v>
      </c>
      <c r="AE4" s="102">
        <f t="shared" si="8"/>
        <v>29.946000000000005</v>
      </c>
      <c r="AF4" s="83" t="str">
        <f t="shared" si="9"/>
        <v>68379 ΑΕΡΑΓΩΓΟΙ ΣΤΟΜΑΤΟΦΑΡΥΓΓΙΚΟΙ ΠΛΑΣΤΙΚΟΙ 1</v>
      </c>
      <c r="AG4" s="103">
        <f t="shared" si="10"/>
        <v>0.48299999999999998</v>
      </c>
    </row>
    <row r="5" spans="1:33" ht="101.25" x14ac:dyDescent="0.25">
      <c r="A5" s="3">
        <v>4</v>
      </c>
      <c r="B5" s="3">
        <v>68424</v>
      </c>
      <c r="C5" s="4" t="s">
        <v>35</v>
      </c>
      <c r="D5" s="5" t="s">
        <v>29</v>
      </c>
      <c r="E5" s="6" t="s">
        <v>30</v>
      </c>
      <c r="F5" s="7" t="s">
        <v>31</v>
      </c>
      <c r="G5" s="22" t="s">
        <v>36</v>
      </c>
      <c r="H5" s="8">
        <v>0.26900000000000002</v>
      </c>
      <c r="I5" s="8"/>
      <c r="J5" s="9">
        <v>0.26900000000000002</v>
      </c>
      <c r="K5" s="10">
        <v>0.24</v>
      </c>
      <c r="L5" s="11">
        <f>VLOOKUP(B5,[1]Φύλλο1!$B$2:$K$84,10,FALSE)</f>
        <v>200</v>
      </c>
      <c r="M5" s="12">
        <f t="shared" si="0"/>
        <v>53.800000000000004</v>
      </c>
      <c r="N5" s="12">
        <f t="shared" si="0"/>
        <v>12.912000000000001</v>
      </c>
      <c r="O5" s="13">
        <f t="shared" si="1"/>
        <v>66.712000000000003</v>
      </c>
      <c r="P5" s="14">
        <v>200</v>
      </c>
      <c r="Q5" s="15">
        <f t="shared" si="2"/>
        <v>53.800000000000004</v>
      </c>
      <c r="R5" s="15">
        <f t="shared" si="2"/>
        <v>12.912000000000001</v>
      </c>
      <c r="S5" s="15">
        <f t="shared" si="3"/>
        <v>66.712000000000003</v>
      </c>
      <c r="T5" s="16">
        <v>100</v>
      </c>
      <c r="U5" s="17">
        <f t="shared" si="4"/>
        <v>26.900000000000002</v>
      </c>
      <c r="V5" s="17">
        <f t="shared" si="4"/>
        <v>6.4560000000000004</v>
      </c>
      <c r="W5" s="17">
        <f t="shared" si="5"/>
        <v>33.356000000000002</v>
      </c>
      <c r="X5" s="18">
        <v>5</v>
      </c>
      <c r="Y5" s="19">
        <f t="shared" si="6"/>
        <v>1.3450000000000002</v>
      </c>
      <c r="Z5" s="19">
        <f t="shared" si="6"/>
        <v>0.32280000000000003</v>
      </c>
      <c r="AA5" s="19">
        <f t="shared" si="7"/>
        <v>1.6678000000000002</v>
      </c>
      <c r="AB5" s="20">
        <f t="shared" si="8"/>
        <v>505</v>
      </c>
      <c r="AC5" s="105">
        <f t="shared" si="8"/>
        <v>135.845</v>
      </c>
      <c r="AD5" s="102">
        <f t="shared" si="8"/>
        <v>32.602800000000002</v>
      </c>
      <c r="AE5" s="102">
        <f t="shared" si="8"/>
        <v>168.4478</v>
      </c>
      <c r="AF5" s="83" t="str">
        <f t="shared" si="9"/>
        <v>68424 ΑΕΡΑΓΩΓΟΙ ΣΤΟΜΑΤΟΦΑΡΥΓΓΙΚΟΙ ΠΛΑΣΤΙΚΟΙ 3 - 90 MM</v>
      </c>
      <c r="AG5" s="103">
        <f t="shared" si="10"/>
        <v>2.7168999999999999</v>
      </c>
    </row>
    <row r="6" spans="1:33" ht="67.5" x14ac:dyDescent="0.25">
      <c r="A6" s="3">
        <v>5</v>
      </c>
      <c r="B6" s="3">
        <v>69784</v>
      </c>
      <c r="C6" s="4" t="s">
        <v>37</v>
      </c>
      <c r="D6" s="5" t="s">
        <v>29</v>
      </c>
      <c r="E6" s="6" t="s">
        <v>30</v>
      </c>
      <c r="F6" s="7" t="s">
        <v>31</v>
      </c>
      <c r="G6" s="22" t="s">
        <v>38</v>
      </c>
      <c r="H6" s="8">
        <v>0.13900000000000001</v>
      </c>
      <c r="I6" s="8"/>
      <c r="J6" s="9">
        <v>0.13900000000000001</v>
      </c>
      <c r="K6" s="10">
        <v>0.24</v>
      </c>
      <c r="L6" s="11">
        <f>VLOOKUP(B6,[1]Φύλλο1!$B$2:$K$84,10,FALSE)</f>
        <v>50</v>
      </c>
      <c r="M6" s="12">
        <f t="shared" si="0"/>
        <v>6.9500000000000011</v>
      </c>
      <c r="N6" s="12">
        <f t="shared" si="0"/>
        <v>1.6680000000000001</v>
      </c>
      <c r="O6" s="13">
        <f t="shared" si="1"/>
        <v>8.6180000000000021</v>
      </c>
      <c r="P6" s="14">
        <v>50</v>
      </c>
      <c r="Q6" s="15">
        <f t="shared" si="2"/>
        <v>6.9500000000000011</v>
      </c>
      <c r="R6" s="15">
        <f t="shared" si="2"/>
        <v>1.6680000000000001</v>
      </c>
      <c r="S6" s="15">
        <f t="shared" si="3"/>
        <v>8.6180000000000021</v>
      </c>
      <c r="T6" s="16">
        <v>50</v>
      </c>
      <c r="U6" s="17">
        <f t="shared" si="4"/>
        <v>6.9500000000000011</v>
      </c>
      <c r="V6" s="17">
        <f t="shared" si="4"/>
        <v>1.6680000000000001</v>
      </c>
      <c r="W6" s="17">
        <f t="shared" si="5"/>
        <v>8.6180000000000021</v>
      </c>
      <c r="X6" s="18">
        <v>5</v>
      </c>
      <c r="Y6" s="19">
        <f t="shared" si="6"/>
        <v>0.69500000000000006</v>
      </c>
      <c r="Z6" s="19">
        <f t="shared" si="6"/>
        <v>0.1668</v>
      </c>
      <c r="AA6" s="19">
        <f t="shared" si="7"/>
        <v>0.86180000000000012</v>
      </c>
      <c r="AB6" s="20">
        <f t="shared" si="8"/>
        <v>155</v>
      </c>
      <c r="AC6" s="105">
        <f t="shared" si="8"/>
        <v>21.545000000000002</v>
      </c>
      <c r="AD6" s="102">
        <f t="shared" si="8"/>
        <v>5.1708000000000007</v>
      </c>
      <c r="AE6" s="102">
        <f t="shared" si="8"/>
        <v>26.715800000000005</v>
      </c>
      <c r="AF6" s="83" t="str">
        <f t="shared" si="9"/>
        <v>69784 ΑΕΡΑΓΩΓΟΙ ΣΤΟΜΑΤΟΦΑΡΥΓΓΙΚΟΙ ΠΛΑΣΤΙΚΟΙ 4</v>
      </c>
      <c r="AG6" s="103">
        <f t="shared" si="10"/>
        <v>0.43090000000000006</v>
      </c>
    </row>
    <row r="7" spans="1:33" ht="67.5" x14ac:dyDescent="0.25">
      <c r="A7" s="3">
        <v>6</v>
      </c>
      <c r="B7" s="3">
        <v>68423</v>
      </c>
      <c r="C7" s="4" t="s">
        <v>39</v>
      </c>
      <c r="D7" s="5" t="s">
        <v>29</v>
      </c>
      <c r="E7" s="6" t="s">
        <v>30</v>
      </c>
      <c r="F7" s="7" t="s">
        <v>31</v>
      </c>
      <c r="G7" s="22" t="s">
        <v>38</v>
      </c>
      <c r="H7" s="8">
        <v>0.13900000000000001</v>
      </c>
      <c r="I7" s="8"/>
      <c r="J7" s="23">
        <v>0.13900000000000001</v>
      </c>
      <c r="K7" s="10">
        <v>0.24</v>
      </c>
      <c r="L7" s="11">
        <f>VLOOKUP(B7,[1]Φύλλο1!$B$2:$K$84,10,FALSE)</f>
        <v>100</v>
      </c>
      <c r="M7" s="12">
        <f t="shared" si="0"/>
        <v>13.900000000000002</v>
      </c>
      <c r="N7" s="12">
        <f t="shared" si="0"/>
        <v>3.3360000000000003</v>
      </c>
      <c r="O7" s="13">
        <f t="shared" si="1"/>
        <v>17.236000000000004</v>
      </c>
      <c r="P7" s="14">
        <v>30</v>
      </c>
      <c r="Q7" s="15">
        <f t="shared" si="2"/>
        <v>4.17</v>
      </c>
      <c r="R7" s="15">
        <f t="shared" si="2"/>
        <v>1.0007999999999999</v>
      </c>
      <c r="S7" s="15">
        <f t="shared" si="3"/>
        <v>5.1707999999999998</v>
      </c>
      <c r="T7" s="16">
        <v>50</v>
      </c>
      <c r="U7" s="17">
        <f t="shared" si="4"/>
        <v>6.9500000000000011</v>
      </c>
      <c r="V7" s="17">
        <f t="shared" si="4"/>
        <v>1.6680000000000001</v>
      </c>
      <c r="W7" s="17">
        <f t="shared" si="5"/>
        <v>8.6180000000000021</v>
      </c>
      <c r="X7" s="18">
        <v>5</v>
      </c>
      <c r="Y7" s="19">
        <f t="shared" si="6"/>
        <v>0.69500000000000006</v>
      </c>
      <c r="Z7" s="19">
        <f t="shared" si="6"/>
        <v>0.1668</v>
      </c>
      <c r="AA7" s="19">
        <f t="shared" si="7"/>
        <v>0.86180000000000012</v>
      </c>
      <c r="AB7" s="20">
        <f t="shared" si="8"/>
        <v>185</v>
      </c>
      <c r="AC7" s="105">
        <f t="shared" si="8"/>
        <v>25.715000000000003</v>
      </c>
      <c r="AD7" s="102">
        <f t="shared" si="8"/>
        <v>6.1716000000000006</v>
      </c>
      <c r="AE7" s="102">
        <f t="shared" si="8"/>
        <v>31.886600000000005</v>
      </c>
      <c r="AF7" s="83" t="str">
        <f t="shared" si="9"/>
        <v>68423 ΑΕΡΑΓΩΓΟΙ ΣΤΟΜΑΤΟΦΑΡΥΓΓΙΚΟΙ ΠΛΑΣΤΙΚΟΙ 5</v>
      </c>
      <c r="AG7" s="103">
        <f t="shared" si="10"/>
        <v>0.51430000000000009</v>
      </c>
    </row>
    <row r="8" spans="1:33" ht="157.5" x14ac:dyDescent="0.25">
      <c r="A8" s="3">
        <v>7</v>
      </c>
      <c r="B8" s="3">
        <v>204898</v>
      </c>
      <c r="C8" s="4" t="s">
        <v>40</v>
      </c>
      <c r="D8" s="5" t="s">
        <v>29</v>
      </c>
      <c r="E8" s="6" t="s">
        <v>41</v>
      </c>
      <c r="F8" s="7" t="s">
        <v>31</v>
      </c>
      <c r="G8" s="22" t="s">
        <v>42</v>
      </c>
      <c r="H8" s="8">
        <v>23</v>
      </c>
      <c r="I8" s="8"/>
      <c r="J8" s="9">
        <v>23</v>
      </c>
      <c r="K8" s="10">
        <v>0.24</v>
      </c>
      <c r="L8" s="11">
        <f>VLOOKUP(B8,[1]Φύλλο1!$B$2:$K$84,10,FALSE)</f>
        <v>50</v>
      </c>
      <c r="M8" s="12">
        <f t="shared" si="0"/>
        <v>1150</v>
      </c>
      <c r="N8" s="12">
        <f t="shared" si="0"/>
        <v>276</v>
      </c>
      <c r="O8" s="13">
        <f t="shared" si="1"/>
        <v>1426</v>
      </c>
      <c r="P8" s="14">
        <v>0</v>
      </c>
      <c r="Q8" s="15">
        <f t="shared" si="2"/>
        <v>0</v>
      </c>
      <c r="R8" s="15">
        <f t="shared" si="2"/>
        <v>0</v>
      </c>
      <c r="S8" s="15">
        <f t="shared" si="3"/>
        <v>0</v>
      </c>
      <c r="T8" s="16">
        <v>50</v>
      </c>
      <c r="U8" s="17">
        <f t="shared" si="4"/>
        <v>1150</v>
      </c>
      <c r="V8" s="17">
        <f t="shared" si="4"/>
        <v>276</v>
      </c>
      <c r="W8" s="17">
        <f t="shared" si="5"/>
        <v>1426</v>
      </c>
      <c r="X8" s="18">
        <v>0</v>
      </c>
      <c r="Y8" s="19">
        <f t="shared" si="6"/>
        <v>0</v>
      </c>
      <c r="Z8" s="19">
        <f t="shared" si="6"/>
        <v>0</v>
      </c>
      <c r="AA8" s="19">
        <f t="shared" si="7"/>
        <v>0</v>
      </c>
      <c r="AB8" s="20">
        <f t="shared" si="8"/>
        <v>100</v>
      </c>
      <c r="AC8" s="105">
        <f t="shared" si="8"/>
        <v>2300</v>
      </c>
      <c r="AD8" s="102">
        <f t="shared" si="8"/>
        <v>552</v>
      </c>
      <c r="AE8" s="102">
        <f t="shared" si="8"/>
        <v>2852</v>
      </c>
      <c r="AF8" s="83" t="str">
        <f t="shared" si="9"/>
        <v>204898 ΑΝΑΛΩΣΙΜΟ ΓΙΑ ΑΝΤΛΙΑ ΜΕΤΕΓΧΕΙΡΙΤΙΚΗΣ ΑΝΑΛΓΗΣΙΑΣ ΜΕ ΑΣΚΟ</v>
      </c>
      <c r="AG8" s="103">
        <f t="shared" si="10"/>
        <v>46</v>
      </c>
    </row>
    <row r="9" spans="1:33" ht="157.5" x14ac:dyDescent="0.25">
      <c r="A9" s="3">
        <v>8</v>
      </c>
      <c r="B9" s="3">
        <v>204897</v>
      </c>
      <c r="C9" s="4" t="s">
        <v>43</v>
      </c>
      <c r="D9" s="5" t="s">
        <v>29</v>
      </c>
      <c r="E9" s="6" t="s">
        <v>44</v>
      </c>
      <c r="F9" s="7" t="s">
        <v>31</v>
      </c>
      <c r="G9" s="24"/>
      <c r="H9" s="25" t="s">
        <v>45</v>
      </c>
      <c r="I9" s="26"/>
      <c r="J9" s="9">
        <v>14</v>
      </c>
      <c r="K9" s="10">
        <v>0.24</v>
      </c>
      <c r="L9" s="11">
        <f>VLOOKUP(B9,[1]Φύλλο1!$B$2:$K$84,10,FALSE)</f>
        <v>200</v>
      </c>
      <c r="M9" s="12">
        <f t="shared" si="0"/>
        <v>2800</v>
      </c>
      <c r="N9" s="12">
        <f t="shared" si="0"/>
        <v>672</v>
      </c>
      <c r="O9" s="13">
        <f t="shared" si="1"/>
        <v>3472</v>
      </c>
      <c r="P9" s="14">
        <v>0</v>
      </c>
      <c r="Q9" s="15">
        <f t="shared" si="2"/>
        <v>0</v>
      </c>
      <c r="R9" s="15">
        <f t="shared" si="2"/>
        <v>0</v>
      </c>
      <c r="S9" s="15">
        <f t="shared" si="3"/>
        <v>0</v>
      </c>
      <c r="T9" s="16">
        <v>50</v>
      </c>
      <c r="U9" s="17">
        <f t="shared" si="4"/>
        <v>700</v>
      </c>
      <c r="V9" s="17">
        <f t="shared" si="4"/>
        <v>168</v>
      </c>
      <c r="W9" s="17">
        <f t="shared" si="5"/>
        <v>868</v>
      </c>
      <c r="X9" s="18">
        <v>0</v>
      </c>
      <c r="Y9" s="19">
        <f t="shared" si="6"/>
        <v>0</v>
      </c>
      <c r="Z9" s="19">
        <f t="shared" si="6"/>
        <v>0</v>
      </c>
      <c r="AA9" s="19">
        <f t="shared" si="7"/>
        <v>0</v>
      </c>
      <c r="AB9" s="20">
        <f t="shared" si="8"/>
        <v>250</v>
      </c>
      <c r="AC9" s="105">
        <f t="shared" si="8"/>
        <v>3500</v>
      </c>
      <c r="AD9" s="102">
        <f t="shared" si="8"/>
        <v>840</v>
      </c>
      <c r="AE9" s="102">
        <f t="shared" si="8"/>
        <v>4340</v>
      </c>
      <c r="AF9" s="83" t="str">
        <f t="shared" si="9"/>
        <v>204897 ΑΝΑΛΩΣΙΜΟ ΓΙΑ ΑΝΤΛΙΑ ΜΕΤΕΓΧΕΙΡΙΤΙΚΗΣ ΑΝΑΛΓΗΣΙΑΣ ΜΕ ΚΑΡΦΙ</v>
      </c>
      <c r="AG9" s="103">
        <f t="shared" si="10"/>
        <v>70</v>
      </c>
    </row>
    <row r="10" spans="1:33" ht="94.5" x14ac:dyDescent="0.25">
      <c r="A10" s="3">
        <v>9</v>
      </c>
      <c r="B10" s="3">
        <v>227246</v>
      </c>
      <c r="C10" s="4" t="s">
        <v>46</v>
      </c>
      <c r="D10" s="5" t="s">
        <v>29</v>
      </c>
      <c r="E10" s="6" t="s">
        <v>47</v>
      </c>
      <c r="F10" s="27" t="s">
        <v>31</v>
      </c>
      <c r="G10" s="22"/>
      <c r="H10" s="3"/>
      <c r="I10" s="28" t="s">
        <v>48</v>
      </c>
      <c r="J10" s="3">
        <v>101.8</v>
      </c>
      <c r="K10" s="10">
        <v>0.24</v>
      </c>
      <c r="L10" s="11">
        <f>VLOOKUP(B10,[1]Φύλλο1!$B$2:$K$84,10,FALSE)</f>
        <v>10</v>
      </c>
      <c r="M10" s="12">
        <f t="shared" si="0"/>
        <v>1018</v>
      </c>
      <c r="N10" s="12">
        <f t="shared" si="0"/>
        <v>244.32</v>
      </c>
      <c r="O10" s="13">
        <f t="shared" si="1"/>
        <v>1262.32</v>
      </c>
      <c r="P10" s="29">
        <v>0</v>
      </c>
      <c r="Q10" s="15">
        <f t="shared" si="2"/>
        <v>0</v>
      </c>
      <c r="R10" s="15">
        <f t="shared" si="2"/>
        <v>0</v>
      </c>
      <c r="S10" s="15">
        <f t="shared" si="3"/>
        <v>0</v>
      </c>
      <c r="T10" s="16">
        <v>0</v>
      </c>
      <c r="U10" s="17">
        <f t="shared" si="4"/>
        <v>0</v>
      </c>
      <c r="V10" s="17">
        <f t="shared" si="4"/>
        <v>0</v>
      </c>
      <c r="W10" s="17">
        <f t="shared" si="5"/>
        <v>0</v>
      </c>
      <c r="X10" s="18">
        <v>0</v>
      </c>
      <c r="Y10" s="19">
        <f t="shared" si="6"/>
        <v>0</v>
      </c>
      <c r="Z10" s="19">
        <f t="shared" si="6"/>
        <v>0</v>
      </c>
      <c r="AA10" s="19">
        <f t="shared" si="7"/>
        <v>0</v>
      </c>
      <c r="AB10" s="20">
        <f t="shared" si="8"/>
        <v>10</v>
      </c>
      <c r="AC10" s="105">
        <f t="shared" si="8"/>
        <v>1018</v>
      </c>
      <c r="AD10" s="102">
        <f t="shared" si="8"/>
        <v>244.32</v>
      </c>
      <c r="AE10" s="102">
        <f t="shared" si="8"/>
        <v>1262.32</v>
      </c>
      <c r="AF10" s="83" t="str">
        <f t="shared" si="9"/>
        <v>227246 ΑΝΑΛΩΣΙΜΟΣ ΑΙΣΘΗΤΗΡΑΣ ΜΗ ΕΠΕΜΒΑΤΙΚΗΣ ΜΕΤΡΗΣΗΣ ΕΓΚΕΦΑΛΙΚΗΣ/ΣΩΜΑΤΙΚΗΣ ΠΕΡΙΟΧΙΚΗΣ ΟΞΥΜΕΤΡΙΑΣ ΕΝΗΛΙΚΩΝ</v>
      </c>
      <c r="AG10" s="103">
        <f t="shared" si="10"/>
        <v>20.36</v>
      </c>
    </row>
    <row r="11" spans="1:33" ht="94.5" x14ac:dyDescent="0.25">
      <c r="A11" s="3">
        <v>10</v>
      </c>
      <c r="B11" s="3">
        <v>24484</v>
      </c>
      <c r="C11" s="4" t="s">
        <v>49</v>
      </c>
      <c r="D11" s="5" t="s">
        <v>29</v>
      </c>
      <c r="E11" s="6" t="s">
        <v>50</v>
      </c>
      <c r="F11" s="30" t="s">
        <v>31</v>
      </c>
      <c r="G11" s="31"/>
      <c r="H11" s="32"/>
      <c r="I11" s="28" t="s">
        <v>51</v>
      </c>
      <c r="J11" s="33">
        <v>0.51</v>
      </c>
      <c r="K11" s="10">
        <v>0.24</v>
      </c>
      <c r="L11" s="11">
        <f>VLOOKUP(B11,[1]Φύλλο1!$B$2:$K$84,10,FALSE)</f>
        <v>1200</v>
      </c>
      <c r="M11" s="12">
        <f t="shared" si="0"/>
        <v>612</v>
      </c>
      <c r="N11" s="12">
        <f t="shared" si="0"/>
        <v>146.88</v>
      </c>
      <c r="O11" s="13">
        <f t="shared" si="1"/>
        <v>758.88</v>
      </c>
      <c r="P11" s="14">
        <v>600</v>
      </c>
      <c r="Q11" s="15">
        <f t="shared" si="2"/>
        <v>306</v>
      </c>
      <c r="R11" s="15">
        <f t="shared" si="2"/>
        <v>73.44</v>
      </c>
      <c r="S11" s="15">
        <f t="shared" si="3"/>
        <v>379.44</v>
      </c>
      <c r="T11" s="16">
        <v>400</v>
      </c>
      <c r="U11" s="17">
        <f t="shared" si="4"/>
        <v>204</v>
      </c>
      <c r="V11" s="17">
        <f t="shared" si="4"/>
        <v>48.96</v>
      </c>
      <c r="W11" s="17">
        <f t="shared" si="5"/>
        <v>252.96</v>
      </c>
      <c r="X11" s="18">
        <v>0</v>
      </c>
      <c r="Y11" s="19">
        <f t="shared" si="6"/>
        <v>0</v>
      </c>
      <c r="Z11" s="19">
        <f t="shared" si="6"/>
        <v>0</v>
      </c>
      <c r="AA11" s="19">
        <f t="shared" si="7"/>
        <v>0</v>
      </c>
      <c r="AB11" s="20">
        <f t="shared" si="8"/>
        <v>2200</v>
      </c>
      <c r="AC11" s="105">
        <f t="shared" si="8"/>
        <v>1122</v>
      </c>
      <c r="AD11" s="102">
        <f t="shared" si="8"/>
        <v>269.27999999999997</v>
      </c>
      <c r="AE11" s="102">
        <f t="shared" si="8"/>
        <v>1391.28</v>
      </c>
      <c r="AF11" s="83" t="str">
        <f t="shared" si="9"/>
        <v>24484 ΑΝΤΙΜΙΚΡΟΒΙΑΚΟ ΦΙΛΤΡΟ ΥΓΡΑΝΣΗΣ ΘΕΡΜΑΝΣΗΣ</v>
      </c>
      <c r="AG11" s="103">
        <f t="shared" si="10"/>
        <v>22.44</v>
      </c>
    </row>
    <row r="12" spans="1:33" ht="147" x14ac:dyDescent="0.25">
      <c r="A12" s="3">
        <v>11</v>
      </c>
      <c r="B12" s="3">
        <v>136876</v>
      </c>
      <c r="C12" s="4" t="s">
        <v>52</v>
      </c>
      <c r="D12" s="5" t="s">
        <v>29</v>
      </c>
      <c r="E12" s="6" t="s">
        <v>53</v>
      </c>
      <c r="F12" s="7" t="s">
        <v>31</v>
      </c>
      <c r="G12" s="1"/>
      <c r="H12" s="3"/>
      <c r="I12" s="28" t="s">
        <v>54</v>
      </c>
      <c r="J12" s="33">
        <v>10.99</v>
      </c>
      <c r="K12" s="10">
        <v>0.24</v>
      </c>
      <c r="L12" s="11">
        <f>VLOOKUP(B12,[1]Φύλλο1!$B$2:$K$84,10,FALSE)</f>
        <v>50</v>
      </c>
      <c r="M12" s="12">
        <f t="shared" si="0"/>
        <v>549.5</v>
      </c>
      <c r="N12" s="12">
        <f t="shared" si="0"/>
        <v>131.88</v>
      </c>
      <c r="O12" s="13">
        <f t="shared" si="1"/>
        <v>681.38</v>
      </c>
      <c r="P12" s="14">
        <v>0</v>
      </c>
      <c r="Q12" s="15">
        <f t="shared" si="2"/>
        <v>0</v>
      </c>
      <c r="R12" s="15">
        <f t="shared" si="2"/>
        <v>0</v>
      </c>
      <c r="S12" s="15">
        <f t="shared" si="3"/>
        <v>0</v>
      </c>
      <c r="T12" s="16">
        <v>0</v>
      </c>
      <c r="U12" s="17">
        <f t="shared" si="4"/>
        <v>0</v>
      </c>
      <c r="V12" s="17">
        <f t="shared" si="4"/>
        <v>0</v>
      </c>
      <c r="W12" s="17">
        <f t="shared" si="5"/>
        <v>0</v>
      </c>
      <c r="X12" s="18">
        <v>0</v>
      </c>
      <c r="Y12" s="19">
        <f t="shared" si="6"/>
        <v>0</v>
      </c>
      <c r="Z12" s="19">
        <f t="shared" si="6"/>
        <v>0</v>
      </c>
      <c r="AA12" s="19">
        <f t="shared" si="7"/>
        <v>0</v>
      </c>
      <c r="AB12" s="20">
        <f t="shared" si="8"/>
        <v>50</v>
      </c>
      <c r="AC12" s="105">
        <f t="shared" si="8"/>
        <v>549.5</v>
      </c>
      <c r="AD12" s="102">
        <f t="shared" si="8"/>
        <v>131.88</v>
      </c>
      <c r="AE12" s="102">
        <f t="shared" si="8"/>
        <v>681.38</v>
      </c>
      <c r="AF12" s="83" t="str">
        <f t="shared" si="9"/>
        <v xml:space="preserve">136876 ΑΝΤΛΙΕΣ ΕΓΧΥΣΗΣ ΦΑΡΜΑΚΩΝ  Μ.Χ ΟΓΚΟΣ 250-300 ML ΜΕ ΡΥΘΜΙΖΟΜΕΝΗ ΡΟΗ </v>
      </c>
      <c r="AG12" s="103">
        <f t="shared" si="10"/>
        <v>10.99</v>
      </c>
    </row>
    <row r="13" spans="1:33" ht="147" x14ac:dyDescent="0.25">
      <c r="A13" s="3">
        <v>12</v>
      </c>
      <c r="B13" s="3">
        <v>68190</v>
      </c>
      <c r="C13" s="4" t="s">
        <v>55</v>
      </c>
      <c r="D13" s="5" t="s">
        <v>29</v>
      </c>
      <c r="E13" s="6" t="s">
        <v>53</v>
      </c>
      <c r="F13" s="7" t="s">
        <v>31</v>
      </c>
      <c r="G13" s="22"/>
      <c r="H13" s="3"/>
      <c r="I13" s="28" t="s">
        <v>56</v>
      </c>
      <c r="J13" s="3">
        <v>5.95</v>
      </c>
      <c r="K13" s="10">
        <v>0.24</v>
      </c>
      <c r="L13" s="11">
        <f>VLOOKUP(B13,[1]Φύλλο1!$B$2:$K$84,10,FALSE)</f>
        <v>100</v>
      </c>
      <c r="M13" s="12">
        <f t="shared" si="0"/>
        <v>595</v>
      </c>
      <c r="N13" s="12">
        <f t="shared" si="0"/>
        <v>142.79999999999998</v>
      </c>
      <c r="O13" s="13">
        <f t="shared" si="1"/>
        <v>737.8</v>
      </c>
      <c r="P13" s="14">
        <v>50</v>
      </c>
      <c r="Q13" s="15">
        <f t="shared" si="2"/>
        <v>297.5</v>
      </c>
      <c r="R13" s="15">
        <f t="shared" si="2"/>
        <v>71.399999999999991</v>
      </c>
      <c r="S13" s="15">
        <f t="shared" si="3"/>
        <v>368.9</v>
      </c>
      <c r="T13" s="16">
        <v>0</v>
      </c>
      <c r="U13" s="17">
        <f t="shared" si="4"/>
        <v>0</v>
      </c>
      <c r="V13" s="17">
        <f t="shared" si="4"/>
        <v>0</v>
      </c>
      <c r="W13" s="17">
        <f t="shared" si="5"/>
        <v>0</v>
      </c>
      <c r="X13" s="18">
        <v>0</v>
      </c>
      <c r="Y13" s="19">
        <f t="shared" si="6"/>
        <v>0</v>
      </c>
      <c r="Z13" s="19">
        <f t="shared" si="6"/>
        <v>0</v>
      </c>
      <c r="AA13" s="19">
        <f t="shared" si="7"/>
        <v>0</v>
      </c>
      <c r="AB13" s="20">
        <f t="shared" si="8"/>
        <v>150</v>
      </c>
      <c r="AC13" s="105">
        <f t="shared" si="8"/>
        <v>892.5</v>
      </c>
      <c r="AD13" s="102">
        <f t="shared" si="8"/>
        <v>214.2</v>
      </c>
      <c r="AE13" s="102">
        <f t="shared" si="8"/>
        <v>1106.6999999999998</v>
      </c>
      <c r="AF13" s="83" t="str">
        <f t="shared" si="9"/>
        <v>68190 ΑΝΤΛΙΕΣ ΕΓΧΥΣΗΣ ΦΑΡΜΑΚΩΝ ΜΙΑΣ ΧΡΗΣΗΣ 100ML 2ML/H</v>
      </c>
      <c r="AG13" s="103">
        <f t="shared" si="10"/>
        <v>17.850000000000001</v>
      </c>
    </row>
    <row r="14" spans="1:33" ht="147" x14ac:dyDescent="0.25">
      <c r="A14" s="3">
        <v>13</v>
      </c>
      <c r="B14" s="3">
        <v>68192</v>
      </c>
      <c r="C14" s="4" t="s">
        <v>57</v>
      </c>
      <c r="D14" s="5" t="s">
        <v>29</v>
      </c>
      <c r="E14" s="6" t="s">
        <v>53</v>
      </c>
      <c r="F14" s="7" t="s">
        <v>31</v>
      </c>
      <c r="G14" s="1"/>
      <c r="H14" s="3"/>
      <c r="I14" s="28" t="s">
        <v>58</v>
      </c>
      <c r="J14" s="6">
        <v>5.45</v>
      </c>
      <c r="K14" s="10">
        <v>0.24</v>
      </c>
      <c r="L14" s="11">
        <f>VLOOKUP(B14,[1]Φύλλο1!$B$2:$K$84,10,FALSE)</f>
        <v>200</v>
      </c>
      <c r="M14" s="12">
        <f t="shared" si="0"/>
        <v>1090</v>
      </c>
      <c r="N14" s="12">
        <f t="shared" si="0"/>
        <v>261.59999999999997</v>
      </c>
      <c r="O14" s="13">
        <f t="shared" si="1"/>
        <v>1351.6</v>
      </c>
      <c r="P14" s="14">
        <v>100</v>
      </c>
      <c r="Q14" s="15">
        <f t="shared" si="2"/>
        <v>545</v>
      </c>
      <c r="R14" s="15">
        <f t="shared" si="2"/>
        <v>130.79999999999998</v>
      </c>
      <c r="S14" s="15">
        <f t="shared" si="3"/>
        <v>675.8</v>
      </c>
      <c r="T14" s="16">
        <v>0</v>
      </c>
      <c r="U14" s="17">
        <f t="shared" si="4"/>
        <v>0</v>
      </c>
      <c r="V14" s="17">
        <f t="shared" si="4"/>
        <v>0</v>
      </c>
      <c r="W14" s="17">
        <f t="shared" si="5"/>
        <v>0</v>
      </c>
      <c r="X14" s="18">
        <v>0</v>
      </c>
      <c r="Y14" s="19">
        <f t="shared" si="6"/>
        <v>0</v>
      </c>
      <c r="Z14" s="19">
        <f t="shared" si="6"/>
        <v>0</v>
      </c>
      <c r="AA14" s="19">
        <f t="shared" si="7"/>
        <v>0</v>
      </c>
      <c r="AB14" s="20">
        <f t="shared" si="8"/>
        <v>300</v>
      </c>
      <c r="AC14" s="105">
        <f t="shared" si="8"/>
        <v>1635</v>
      </c>
      <c r="AD14" s="102">
        <f t="shared" si="8"/>
        <v>392.4</v>
      </c>
      <c r="AE14" s="102">
        <f t="shared" si="8"/>
        <v>2027.3999999999999</v>
      </c>
      <c r="AF14" s="83" t="str">
        <f t="shared" si="9"/>
        <v>68192 ΑΝΤΛΙΕΣ ΕΓΧΥΣΗΣ ΦΑΡΜΑΚΩΝ ΜΙΑΣ ΧΡΗΣΗΣ 275ML 5ML/H</v>
      </c>
      <c r="AG14" s="103">
        <f t="shared" si="10"/>
        <v>32.700000000000003</v>
      </c>
    </row>
    <row r="15" spans="1:33" ht="147" x14ac:dyDescent="0.25">
      <c r="A15" s="3">
        <v>14</v>
      </c>
      <c r="B15" s="3">
        <v>68189</v>
      </c>
      <c r="C15" s="4" t="s">
        <v>59</v>
      </c>
      <c r="D15" s="5" t="s">
        <v>29</v>
      </c>
      <c r="E15" s="6" t="s">
        <v>53</v>
      </c>
      <c r="F15" s="7" t="s">
        <v>31</v>
      </c>
      <c r="G15" s="22"/>
      <c r="H15" s="3"/>
      <c r="I15" s="28" t="s">
        <v>60</v>
      </c>
      <c r="J15" s="9">
        <v>7.9</v>
      </c>
      <c r="K15" s="10">
        <v>0.24</v>
      </c>
      <c r="L15" s="11">
        <f>VLOOKUP(B15,[1]Φύλλο1!$B$2:$K$84,10,FALSE)</f>
        <v>30</v>
      </c>
      <c r="M15" s="12">
        <f t="shared" si="0"/>
        <v>237</v>
      </c>
      <c r="N15" s="12">
        <f t="shared" si="0"/>
        <v>56.879999999999995</v>
      </c>
      <c r="O15" s="13">
        <f t="shared" si="1"/>
        <v>293.88</v>
      </c>
      <c r="P15" s="14">
        <v>100</v>
      </c>
      <c r="Q15" s="15">
        <f t="shared" si="2"/>
        <v>790</v>
      </c>
      <c r="R15" s="15">
        <f t="shared" si="2"/>
        <v>189.6</v>
      </c>
      <c r="S15" s="15">
        <f t="shared" si="3"/>
        <v>979.6</v>
      </c>
      <c r="T15" s="16">
        <v>0</v>
      </c>
      <c r="U15" s="17">
        <f t="shared" si="4"/>
        <v>0</v>
      </c>
      <c r="V15" s="17">
        <f t="shared" si="4"/>
        <v>0</v>
      </c>
      <c r="W15" s="17">
        <f t="shared" si="5"/>
        <v>0</v>
      </c>
      <c r="X15" s="18">
        <v>0</v>
      </c>
      <c r="Y15" s="19">
        <f t="shared" si="6"/>
        <v>0</v>
      </c>
      <c r="Z15" s="19">
        <f t="shared" si="6"/>
        <v>0</v>
      </c>
      <c r="AA15" s="19">
        <f t="shared" si="7"/>
        <v>0</v>
      </c>
      <c r="AB15" s="20">
        <f t="shared" si="8"/>
        <v>130</v>
      </c>
      <c r="AC15" s="105">
        <f t="shared" si="8"/>
        <v>1027</v>
      </c>
      <c r="AD15" s="102">
        <f t="shared" si="8"/>
        <v>246.48</v>
      </c>
      <c r="AE15" s="102">
        <f t="shared" si="8"/>
        <v>1273.48</v>
      </c>
      <c r="AF15" s="83" t="str">
        <f t="shared" si="9"/>
        <v>68189 ΑΝΤΛΙΕΣ ΕΓΧΥΣΗΣ ΦΑΡΜΑΚΩΝ ΜΙΑΣ ΧΡΗΣΗΣ 60ML 2ML/H</v>
      </c>
      <c r="AG15" s="103">
        <f t="shared" si="10"/>
        <v>20.54</v>
      </c>
    </row>
    <row r="16" spans="1:33" ht="42" x14ac:dyDescent="0.25">
      <c r="A16" s="3">
        <v>15</v>
      </c>
      <c r="B16" s="3">
        <v>136901</v>
      </c>
      <c r="C16" s="4" t="s">
        <v>61</v>
      </c>
      <c r="D16" s="5" t="s">
        <v>29</v>
      </c>
      <c r="E16" s="6" t="s">
        <v>62</v>
      </c>
      <c r="F16" s="7" t="s">
        <v>31</v>
      </c>
      <c r="G16" s="1"/>
      <c r="H16" s="3"/>
      <c r="I16" s="28" t="s">
        <v>63</v>
      </c>
      <c r="J16" s="9">
        <v>1.1200000000000001</v>
      </c>
      <c r="K16" s="10">
        <v>0.13</v>
      </c>
      <c r="L16" s="11">
        <f>VLOOKUP(B16,[1]Φύλλο1!$B$2:$K$84,10,FALSE)</f>
        <v>40</v>
      </c>
      <c r="M16" s="12">
        <f t="shared" si="0"/>
        <v>44.800000000000004</v>
      </c>
      <c r="N16" s="12">
        <f t="shared" si="0"/>
        <v>5.8240000000000007</v>
      </c>
      <c r="O16" s="13">
        <f t="shared" si="1"/>
        <v>50.624000000000002</v>
      </c>
      <c r="P16" s="14">
        <v>30</v>
      </c>
      <c r="Q16" s="15">
        <f t="shared" si="2"/>
        <v>33.6</v>
      </c>
      <c r="R16" s="15">
        <f t="shared" si="2"/>
        <v>4.3680000000000003</v>
      </c>
      <c r="S16" s="15">
        <f t="shared" si="3"/>
        <v>37.968000000000004</v>
      </c>
      <c r="T16" s="16">
        <v>100</v>
      </c>
      <c r="U16" s="17">
        <f t="shared" si="4"/>
        <v>112.00000000000001</v>
      </c>
      <c r="V16" s="17">
        <f t="shared" si="4"/>
        <v>14.560000000000002</v>
      </c>
      <c r="W16" s="17">
        <f t="shared" si="5"/>
        <v>126.56000000000002</v>
      </c>
      <c r="X16" s="18">
        <v>0</v>
      </c>
      <c r="Y16" s="19">
        <f t="shared" si="6"/>
        <v>0</v>
      </c>
      <c r="Z16" s="19">
        <f t="shared" si="6"/>
        <v>0</v>
      </c>
      <c r="AA16" s="19">
        <f t="shared" si="7"/>
        <v>0</v>
      </c>
      <c r="AB16" s="20">
        <f t="shared" si="8"/>
        <v>170</v>
      </c>
      <c r="AC16" s="105">
        <f t="shared" si="8"/>
        <v>190.40000000000003</v>
      </c>
      <c r="AD16" s="102">
        <f t="shared" si="8"/>
        <v>24.752000000000002</v>
      </c>
      <c r="AE16" s="102">
        <f t="shared" si="8"/>
        <v>215.15200000000004</v>
      </c>
      <c r="AF16" s="83" t="str">
        <f t="shared" si="9"/>
        <v>136901 ΑΠΛΟΙ ΟΔΗΓΟΙ ΤΡΑΧΕΙΟΣΩΛΗΝΩΝ</v>
      </c>
      <c r="AG16" s="103">
        <f t="shared" si="10"/>
        <v>3.8080000000000007</v>
      </c>
    </row>
    <row r="17" spans="1:33" ht="52.5" x14ac:dyDescent="0.25">
      <c r="A17" s="3">
        <v>16</v>
      </c>
      <c r="B17" s="3">
        <v>136911</v>
      </c>
      <c r="C17" s="4" t="s">
        <v>64</v>
      </c>
      <c r="D17" s="5" t="s">
        <v>29</v>
      </c>
      <c r="E17" s="6" t="s">
        <v>65</v>
      </c>
      <c r="F17" s="7" t="s">
        <v>31</v>
      </c>
      <c r="G17" s="1"/>
      <c r="H17" s="3"/>
      <c r="I17" s="28" t="s">
        <v>66</v>
      </c>
      <c r="J17" s="9">
        <v>8.9499999999999993</v>
      </c>
      <c r="K17" s="10">
        <v>0.24</v>
      </c>
      <c r="L17" s="11">
        <f>VLOOKUP(B17,[1]Φύλλο1!$B$2:$K$84,10,FALSE)</f>
        <v>20</v>
      </c>
      <c r="M17" s="12">
        <f t="shared" si="0"/>
        <v>179</v>
      </c>
      <c r="N17" s="12">
        <f t="shared" si="0"/>
        <v>42.96</v>
      </c>
      <c r="O17" s="13">
        <f t="shared" si="1"/>
        <v>221.96</v>
      </c>
      <c r="P17" s="14">
        <v>0</v>
      </c>
      <c r="Q17" s="15">
        <f t="shared" si="2"/>
        <v>0</v>
      </c>
      <c r="R17" s="15">
        <f t="shared" si="2"/>
        <v>0</v>
      </c>
      <c r="S17" s="15">
        <f t="shared" si="3"/>
        <v>0</v>
      </c>
      <c r="T17" s="16">
        <v>50</v>
      </c>
      <c r="U17" s="17">
        <f t="shared" si="4"/>
        <v>447.49999999999994</v>
      </c>
      <c r="V17" s="17">
        <f t="shared" si="4"/>
        <v>107.39999999999998</v>
      </c>
      <c r="W17" s="17">
        <f t="shared" si="5"/>
        <v>554.89999999999986</v>
      </c>
      <c r="X17" s="18">
        <v>0</v>
      </c>
      <c r="Y17" s="19">
        <f t="shared" si="6"/>
        <v>0</v>
      </c>
      <c r="Z17" s="19">
        <f t="shared" si="6"/>
        <v>0</v>
      </c>
      <c r="AA17" s="19">
        <f t="shared" si="7"/>
        <v>0</v>
      </c>
      <c r="AB17" s="20">
        <f t="shared" si="8"/>
        <v>70</v>
      </c>
      <c r="AC17" s="105">
        <f t="shared" si="8"/>
        <v>626.5</v>
      </c>
      <c r="AD17" s="102">
        <f t="shared" si="8"/>
        <v>150.35999999999999</v>
      </c>
      <c r="AE17" s="102">
        <f t="shared" si="8"/>
        <v>776.8599999999999</v>
      </c>
      <c r="AF17" s="83" t="str">
        <f t="shared" si="9"/>
        <v xml:space="preserve">136911 ΒΕΛΟΝΕΣ ΕΠΙΣΚΛΗΡΙΔΙΟΥ TUOCHY 18G ,8-12 CM </v>
      </c>
      <c r="AG17" s="103">
        <f t="shared" si="10"/>
        <v>12.530000000000001</v>
      </c>
    </row>
    <row r="18" spans="1:33" ht="84" x14ac:dyDescent="0.25">
      <c r="A18" s="3">
        <v>17</v>
      </c>
      <c r="B18" s="3">
        <v>24500</v>
      </c>
      <c r="C18" s="4" t="s">
        <v>67</v>
      </c>
      <c r="D18" s="5" t="s">
        <v>29</v>
      </c>
      <c r="E18" s="6" t="e">
        <v>#N/A</v>
      </c>
      <c r="F18" s="7" t="s">
        <v>31</v>
      </c>
      <c r="G18" s="22"/>
      <c r="H18" s="34"/>
      <c r="I18" s="28" t="s">
        <v>68</v>
      </c>
      <c r="J18" s="35">
        <v>11.93</v>
      </c>
      <c r="K18" s="10">
        <v>0.24</v>
      </c>
      <c r="L18" s="11">
        <f>VLOOKUP(B18,[1]Φύλλο1!$B$2:$K$84,10,FALSE)</f>
        <v>10</v>
      </c>
      <c r="M18" s="12">
        <f t="shared" si="0"/>
        <v>119.3</v>
      </c>
      <c r="N18" s="12">
        <f t="shared" si="0"/>
        <v>28.631999999999998</v>
      </c>
      <c r="O18" s="13">
        <f t="shared" si="1"/>
        <v>147.93199999999999</v>
      </c>
      <c r="P18" s="14">
        <v>200</v>
      </c>
      <c r="Q18" s="15">
        <f t="shared" si="2"/>
        <v>2386</v>
      </c>
      <c r="R18" s="15">
        <f t="shared" si="2"/>
        <v>572.64</v>
      </c>
      <c r="S18" s="15">
        <f t="shared" si="3"/>
        <v>2958.64</v>
      </c>
      <c r="T18" s="16">
        <v>0</v>
      </c>
      <c r="U18" s="17">
        <f t="shared" si="4"/>
        <v>0</v>
      </c>
      <c r="V18" s="17">
        <f t="shared" si="4"/>
        <v>0</v>
      </c>
      <c r="W18" s="17">
        <f t="shared" si="5"/>
        <v>0</v>
      </c>
      <c r="X18" s="18">
        <v>0</v>
      </c>
      <c r="Y18" s="19">
        <f t="shared" si="6"/>
        <v>0</v>
      </c>
      <c r="Z18" s="19">
        <f t="shared" si="6"/>
        <v>0</v>
      </c>
      <c r="AA18" s="19">
        <f t="shared" si="7"/>
        <v>0</v>
      </c>
      <c r="AB18" s="20">
        <f t="shared" si="8"/>
        <v>210</v>
      </c>
      <c r="AC18" s="105">
        <f t="shared" si="8"/>
        <v>2505.3000000000002</v>
      </c>
      <c r="AD18" s="102">
        <f t="shared" si="8"/>
        <v>601.27199999999993</v>
      </c>
      <c r="AE18" s="102">
        <f t="shared" si="8"/>
        <v>3106.5719999999997</v>
      </c>
      <c r="AF18" s="83" t="str">
        <f t="shared" si="9"/>
        <v>24500 ΒΕΛΟΝΕΣ ΜΠΛΟΚ ΑΝΑΙΣΘ/ΙΑΣ ΓΙΑ ΝΕΥΡΟΔΙΕΓΕΡΤΗ ΜΕ ΛΟΞΟΤΟΜΗΜΕΝΟ ΑΚΡΟ 30°, 30°, 21 G X 2", 0.80 X 50 MM</v>
      </c>
      <c r="AG18" s="103">
        <f t="shared" si="10"/>
        <v>50.106000000000002</v>
      </c>
    </row>
    <row r="19" spans="1:33" ht="84" x14ac:dyDescent="0.25">
      <c r="A19" s="3">
        <v>18</v>
      </c>
      <c r="B19" s="3">
        <v>24501</v>
      </c>
      <c r="C19" s="4" t="s">
        <v>69</v>
      </c>
      <c r="D19" s="5" t="s">
        <v>29</v>
      </c>
      <c r="E19" s="6" t="e">
        <v>#N/A</v>
      </c>
      <c r="F19" s="7" t="s">
        <v>31</v>
      </c>
      <c r="G19" s="1"/>
      <c r="H19" s="3"/>
      <c r="I19" s="28" t="s">
        <v>68</v>
      </c>
      <c r="J19" s="35">
        <v>11.93</v>
      </c>
      <c r="K19" s="10">
        <v>0.24</v>
      </c>
      <c r="L19" s="11">
        <f>VLOOKUP(B19,[1]Φύλλο1!$B$2:$K$84,10,FALSE)</f>
        <v>10</v>
      </c>
      <c r="M19" s="12">
        <f t="shared" ref="M19:N34" si="11">L19*J19</f>
        <v>119.3</v>
      </c>
      <c r="N19" s="12">
        <f t="shared" si="11"/>
        <v>28.631999999999998</v>
      </c>
      <c r="O19" s="13">
        <f t="shared" si="1"/>
        <v>147.93199999999999</v>
      </c>
      <c r="P19" s="14">
        <v>100</v>
      </c>
      <c r="Q19" s="15">
        <f t="shared" ref="Q19:R34" si="12">P19*J19</f>
        <v>1193</v>
      </c>
      <c r="R19" s="15">
        <f t="shared" si="12"/>
        <v>286.32</v>
      </c>
      <c r="S19" s="15">
        <f t="shared" si="3"/>
        <v>1479.32</v>
      </c>
      <c r="T19" s="16">
        <v>0</v>
      </c>
      <c r="U19" s="17">
        <f t="shared" ref="U19:V34" si="13">T19*J19</f>
        <v>0</v>
      </c>
      <c r="V19" s="17">
        <f t="shared" si="13"/>
        <v>0</v>
      </c>
      <c r="W19" s="17">
        <f t="shared" si="5"/>
        <v>0</v>
      </c>
      <c r="X19" s="18">
        <v>0</v>
      </c>
      <c r="Y19" s="19">
        <f t="shared" ref="Y19:Z34" si="14">X19*J19</f>
        <v>0</v>
      </c>
      <c r="Z19" s="19">
        <f t="shared" si="14"/>
        <v>0</v>
      </c>
      <c r="AA19" s="19">
        <f t="shared" si="7"/>
        <v>0</v>
      </c>
      <c r="AB19" s="20">
        <f t="shared" si="8"/>
        <v>110</v>
      </c>
      <c r="AC19" s="105">
        <f t="shared" si="8"/>
        <v>1312.3</v>
      </c>
      <c r="AD19" s="102">
        <f t="shared" si="8"/>
        <v>314.952</v>
      </c>
      <c r="AE19" s="102">
        <f t="shared" si="8"/>
        <v>1627.252</v>
      </c>
      <c r="AF19" s="83" t="str">
        <f t="shared" si="9"/>
        <v>24501 ΒΕΛΟΝΕΣ ΜΠΛΟΚ ΑΝΑΙΣΘ/ΙΑΣ ΓΙΑ ΝΕΥΡΟΔΙΕΓΕΡΤΗ ΜΕ ΛΟΞΟΤΟΜΗΜΕΝΟ ΑΚΡΟ 30°, 30°, 21 G X 4", 0.80 X 100 MM</v>
      </c>
      <c r="AG19" s="103">
        <f t="shared" si="10"/>
        <v>26.245999999999999</v>
      </c>
    </row>
    <row r="20" spans="1:33" ht="84" x14ac:dyDescent="0.25">
      <c r="A20" s="3">
        <v>19</v>
      </c>
      <c r="B20" s="3">
        <v>24505</v>
      </c>
      <c r="C20" s="4" t="s">
        <v>70</v>
      </c>
      <c r="D20" s="5" t="s">
        <v>29</v>
      </c>
      <c r="E20" s="6" t="e">
        <v>#N/A</v>
      </c>
      <c r="F20" s="7" t="s">
        <v>31</v>
      </c>
      <c r="G20" s="22"/>
      <c r="H20" s="3"/>
      <c r="I20" s="28" t="s">
        <v>68</v>
      </c>
      <c r="J20" s="35">
        <v>11.93</v>
      </c>
      <c r="K20" s="10">
        <v>0.24</v>
      </c>
      <c r="L20" s="11">
        <f>VLOOKUP(B20,[1]Φύλλο1!$B$2:$K$84,10,FALSE)</f>
        <v>10</v>
      </c>
      <c r="M20" s="12">
        <f t="shared" si="11"/>
        <v>119.3</v>
      </c>
      <c r="N20" s="12">
        <f t="shared" si="11"/>
        <v>28.631999999999998</v>
      </c>
      <c r="O20" s="13">
        <f t="shared" si="1"/>
        <v>147.93199999999999</v>
      </c>
      <c r="P20" s="14">
        <v>0</v>
      </c>
      <c r="Q20" s="15">
        <f t="shared" si="12"/>
        <v>0</v>
      </c>
      <c r="R20" s="15">
        <f t="shared" si="12"/>
        <v>0</v>
      </c>
      <c r="S20" s="15">
        <f t="shared" si="3"/>
        <v>0</v>
      </c>
      <c r="T20" s="16">
        <v>0</v>
      </c>
      <c r="U20" s="17">
        <f t="shared" si="13"/>
        <v>0</v>
      </c>
      <c r="V20" s="17">
        <f t="shared" si="13"/>
        <v>0</v>
      </c>
      <c r="W20" s="17">
        <f t="shared" si="5"/>
        <v>0</v>
      </c>
      <c r="X20" s="18">
        <v>0</v>
      </c>
      <c r="Y20" s="19">
        <f t="shared" si="14"/>
        <v>0</v>
      </c>
      <c r="Z20" s="19">
        <f t="shared" si="14"/>
        <v>0</v>
      </c>
      <c r="AA20" s="19">
        <f t="shared" si="7"/>
        <v>0</v>
      </c>
      <c r="AB20" s="20">
        <f t="shared" si="8"/>
        <v>10</v>
      </c>
      <c r="AC20" s="105">
        <f t="shared" si="8"/>
        <v>119.3</v>
      </c>
      <c r="AD20" s="102">
        <f t="shared" si="8"/>
        <v>28.631999999999998</v>
      </c>
      <c r="AE20" s="102">
        <f t="shared" si="8"/>
        <v>147.93199999999999</v>
      </c>
      <c r="AF20" s="83" t="str">
        <f t="shared" si="9"/>
        <v>24505 ΒΕΛΟΝΕΣ ΜΠΛΟΚ ΑΝΑΙΣΘ/ΙΑΣ ΓΙΑ ΝΕΥΡΟΔΙΕΓΕΡΤΗ ΜΕ ΛΟΞΟΤΟΜΗΜΕΝΟ ΑΚΡΟ 30°, 30°, 22 G X 3 1/8" 0.70 X 80 MM</v>
      </c>
      <c r="AG20" s="103">
        <f t="shared" si="10"/>
        <v>2.3860000000000001</v>
      </c>
    </row>
    <row r="21" spans="1:33" ht="105" x14ac:dyDescent="0.25">
      <c r="A21" s="3">
        <v>20</v>
      </c>
      <c r="B21" s="3">
        <v>204908</v>
      </c>
      <c r="C21" s="4" t="s">
        <v>71</v>
      </c>
      <c r="D21" s="5" t="s">
        <v>29</v>
      </c>
      <c r="E21" s="6" t="s">
        <v>72</v>
      </c>
      <c r="F21" s="7" t="s">
        <v>31</v>
      </c>
      <c r="G21" s="1" t="s">
        <v>73</v>
      </c>
      <c r="H21" s="8">
        <v>4.87</v>
      </c>
      <c r="I21" s="8"/>
      <c r="J21" s="9">
        <v>4.87</v>
      </c>
      <c r="K21" s="10">
        <v>0.13</v>
      </c>
      <c r="L21" s="11">
        <f>VLOOKUP(B21,[1]Φύλλο1!$B$2:$K$84,10,FALSE)</f>
        <v>100</v>
      </c>
      <c r="M21" s="12">
        <f t="shared" si="11"/>
        <v>487</v>
      </c>
      <c r="N21" s="12">
        <f t="shared" si="11"/>
        <v>63.31</v>
      </c>
      <c r="O21" s="13">
        <f t="shared" si="1"/>
        <v>550.30999999999995</v>
      </c>
      <c r="P21" s="14">
        <v>50</v>
      </c>
      <c r="Q21" s="15">
        <f t="shared" si="12"/>
        <v>243.5</v>
      </c>
      <c r="R21" s="15">
        <f t="shared" si="12"/>
        <v>31.655000000000001</v>
      </c>
      <c r="S21" s="15">
        <f t="shared" si="3"/>
        <v>275.15499999999997</v>
      </c>
      <c r="T21" s="16">
        <v>100</v>
      </c>
      <c r="U21" s="17">
        <f t="shared" si="13"/>
        <v>487</v>
      </c>
      <c r="V21" s="17">
        <f t="shared" si="13"/>
        <v>63.31</v>
      </c>
      <c r="W21" s="17">
        <f t="shared" si="5"/>
        <v>550.30999999999995</v>
      </c>
      <c r="X21" s="18">
        <v>0</v>
      </c>
      <c r="Y21" s="19">
        <f t="shared" si="14"/>
        <v>0</v>
      </c>
      <c r="Z21" s="19">
        <f t="shared" si="14"/>
        <v>0</v>
      </c>
      <c r="AA21" s="19">
        <f t="shared" si="7"/>
        <v>0</v>
      </c>
      <c r="AB21" s="20">
        <f t="shared" si="8"/>
        <v>250</v>
      </c>
      <c r="AC21" s="105">
        <f t="shared" si="8"/>
        <v>1217.5</v>
      </c>
      <c r="AD21" s="102">
        <f t="shared" si="8"/>
        <v>158.27500000000001</v>
      </c>
      <c r="AE21" s="102">
        <f t="shared" si="8"/>
        <v>1375.7749999999999</v>
      </c>
      <c r="AF21" s="83" t="str">
        <f t="shared" si="9"/>
        <v>204908 ΒΕΛΟΝΕΣ ΡΑΧ. ΑΝΑΙΣΘΗΣΙΑΣ ΑΤΡΑΥΜΑΤΙΚΕΣ ΜΕ ΟΔΗΓΟ 22G,25G,27G X 120MM ΠΕΡΙΠΟΥ</v>
      </c>
      <c r="AG21" s="103">
        <f t="shared" si="10"/>
        <v>24.35</v>
      </c>
    </row>
    <row r="22" spans="1:33" ht="105" x14ac:dyDescent="0.25">
      <c r="A22" s="3">
        <v>21</v>
      </c>
      <c r="B22" s="3">
        <v>204906</v>
      </c>
      <c r="C22" s="4" t="s">
        <v>74</v>
      </c>
      <c r="D22" s="5" t="s">
        <v>29</v>
      </c>
      <c r="E22" s="6" t="s">
        <v>75</v>
      </c>
      <c r="F22" s="7" t="s">
        <v>31</v>
      </c>
      <c r="G22" s="22" t="s">
        <v>76</v>
      </c>
      <c r="H22" s="8">
        <v>4.87</v>
      </c>
      <c r="I22" s="8"/>
      <c r="J22" s="9">
        <v>4.87</v>
      </c>
      <c r="K22" s="10">
        <v>0.24</v>
      </c>
      <c r="L22" s="11">
        <f>VLOOKUP(B22,[1]Φύλλο1!$B$2:$K$84,10,FALSE)</f>
        <v>150</v>
      </c>
      <c r="M22" s="12">
        <f t="shared" si="11"/>
        <v>730.5</v>
      </c>
      <c r="N22" s="12">
        <f t="shared" si="11"/>
        <v>175.32</v>
      </c>
      <c r="O22" s="13">
        <f t="shared" si="1"/>
        <v>905.81999999999994</v>
      </c>
      <c r="P22" s="29">
        <v>100</v>
      </c>
      <c r="Q22" s="15">
        <f t="shared" si="12"/>
        <v>487</v>
      </c>
      <c r="R22" s="15">
        <f t="shared" si="12"/>
        <v>116.88</v>
      </c>
      <c r="S22" s="15">
        <f t="shared" si="3"/>
        <v>603.88</v>
      </c>
      <c r="T22" s="36">
        <v>400</v>
      </c>
      <c r="U22" s="17">
        <f t="shared" si="13"/>
        <v>1948</v>
      </c>
      <c r="V22" s="17">
        <f t="shared" si="13"/>
        <v>467.52</v>
      </c>
      <c r="W22" s="17">
        <f t="shared" si="5"/>
        <v>2415.52</v>
      </c>
      <c r="X22" s="18">
        <v>0</v>
      </c>
      <c r="Y22" s="19">
        <f t="shared" si="14"/>
        <v>0</v>
      </c>
      <c r="Z22" s="19">
        <f t="shared" si="14"/>
        <v>0</v>
      </c>
      <c r="AA22" s="19">
        <f t="shared" si="7"/>
        <v>0</v>
      </c>
      <c r="AB22" s="20">
        <f t="shared" si="8"/>
        <v>650</v>
      </c>
      <c r="AC22" s="105">
        <f t="shared" si="8"/>
        <v>3165.5</v>
      </c>
      <c r="AD22" s="102">
        <f t="shared" si="8"/>
        <v>759.72</v>
      </c>
      <c r="AE22" s="102">
        <f t="shared" si="8"/>
        <v>3925.22</v>
      </c>
      <c r="AF22" s="83" t="str">
        <f t="shared" si="9"/>
        <v>204906 ΒΕΛΟΝΕΣ ΡΑΧ. ΑΝΑΙΣΘΗΣΙΑΣ ΑΤΡΑΥΜΑΤΙΚΕΣ ΜΕ ΟΔΗΓΟ 22G,25G,27G X 90MM ΠΕΡΙΠΟΥ</v>
      </c>
      <c r="AG22" s="103">
        <f t="shared" si="10"/>
        <v>63.31</v>
      </c>
    </row>
    <row r="23" spans="1:33" ht="90" x14ac:dyDescent="0.25">
      <c r="A23" s="3">
        <v>22</v>
      </c>
      <c r="B23" s="3">
        <v>204909</v>
      </c>
      <c r="C23" s="4" t="s">
        <v>77</v>
      </c>
      <c r="D23" s="5" t="s">
        <v>29</v>
      </c>
      <c r="E23" s="6" t="s">
        <v>78</v>
      </c>
      <c r="F23" s="7" t="s">
        <v>31</v>
      </c>
      <c r="G23" s="22" t="s">
        <v>79</v>
      </c>
      <c r="H23" s="8">
        <v>0.99</v>
      </c>
      <c r="I23" s="8"/>
      <c r="J23" s="9">
        <v>0.99</v>
      </c>
      <c r="K23" s="10">
        <v>0.24</v>
      </c>
      <c r="L23" s="11">
        <f>VLOOKUP(B23,[1]Φύλλο1!$B$2:$K$84,10,FALSE)</f>
        <v>200</v>
      </c>
      <c r="M23" s="12">
        <f t="shared" si="11"/>
        <v>198</v>
      </c>
      <c r="N23" s="12">
        <f t="shared" si="11"/>
        <v>47.519999999999996</v>
      </c>
      <c r="O23" s="13">
        <f t="shared" si="1"/>
        <v>245.51999999999998</v>
      </c>
      <c r="P23" s="14">
        <v>300</v>
      </c>
      <c r="Q23" s="15">
        <f t="shared" si="12"/>
        <v>297</v>
      </c>
      <c r="R23" s="15">
        <f t="shared" si="12"/>
        <v>71.28</v>
      </c>
      <c r="S23" s="15">
        <f t="shared" si="3"/>
        <v>368.28</v>
      </c>
      <c r="T23" s="16">
        <v>50</v>
      </c>
      <c r="U23" s="17">
        <f t="shared" si="13"/>
        <v>49.5</v>
      </c>
      <c r="V23" s="17">
        <f t="shared" si="13"/>
        <v>11.879999999999999</v>
      </c>
      <c r="W23" s="17">
        <f t="shared" si="5"/>
        <v>61.379999999999995</v>
      </c>
      <c r="X23" s="18">
        <v>0</v>
      </c>
      <c r="Y23" s="19">
        <f t="shared" si="14"/>
        <v>0</v>
      </c>
      <c r="Z23" s="19">
        <f t="shared" si="14"/>
        <v>0</v>
      </c>
      <c r="AA23" s="19">
        <f t="shared" si="7"/>
        <v>0</v>
      </c>
      <c r="AB23" s="20">
        <f t="shared" si="8"/>
        <v>550</v>
      </c>
      <c r="AC23" s="105">
        <f t="shared" si="8"/>
        <v>544.5</v>
      </c>
      <c r="AD23" s="102">
        <f t="shared" si="8"/>
        <v>130.68</v>
      </c>
      <c r="AE23" s="102">
        <f t="shared" si="8"/>
        <v>675.18</v>
      </c>
      <c r="AF23" s="83" t="str">
        <f t="shared" si="9"/>
        <v>204909 ΒΕΛΟΝΕΣ ΡΑΧ. ΑΝΑΙΣΘΗΣΙΑΣ ΤΡΑΥΜΑΤΙΚΕΣ ΧΩΡΙΣ ΟΔΗΓΟ 22G,25G X 90MM ΠΕΡΙΠΟΥ</v>
      </c>
      <c r="AG23" s="103">
        <f t="shared" si="10"/>
        <v>10.89</v>
      </c>
    </row>
    <row r="24" spans="1:33" ht="52.5" x14ac:dyDescent="0.25">
      <c r="A24" s="3">
        <v>23</v>
      </c>
      <c r="B24" s="3">
        <v>79684</v>
      </c>
      <c r="C24" s="4" t="s">
        <v>80</v>
      </c>
      <c r="D24" s="5" t="s">
        <v>29</v>
      </c>
      <c r="E24" s="6" t="e">
        <v>#N/A</v>
      </c>
      <c r="F24" s="7" t="s">
        <v>31</v>
      </c>
      <c r="G24" s="22"/>
      <c r="H24" s="3"/>
      <c r="I24" s="8" t="s">
        <v>81</v>
      </c>
      <c r="J24" s="9">
        <v>3.7</v>
      </c>
      <c r="K24" s="10">
        <v>0.24</v>
      </c>
      <c r="L24" s="11">
        <f>VLOOKUP(B24,[1]Φύλλο1!$B$2:$K$84,10,FALSE)</f>
        <v>20</v>
      </c>
      <c r="M24" s="12">
        <f t="shared" si="11"/>
        <v>74</v>
      </c>
      <c r="N24" s="12">
        <f t="shared" si="11"/>
        <v>17.759999999999998</v>
      </c>
      <c r="O24" s="13">
        <f t="shared" si="1"/>
        <v>91.759999999999991</v>
      </c>
      <c r="P24" s="14">
        <v>0</v>
      </c>
      <c r="Q24" s="15">
        <f t="shared" si="12"/>
        <v>0</v>
      </c>
      <c r="R24" s="15">
        <f t="shared" si="12"/>
        <v>0</v>
      </c>
      <c r="S24" s="15">
        <f t="shared" si="3"/>
        <v>0</v>
      </c>
      <c r="T24" s="16">
        <v>50</v>
      </c>
      <c r="U24" s="17">
        <f t="shared" si="13"/>
        <v>185</v>
      </c>
      <c r="V24" s="17">
        <f t="shared" si="13"/>
        <v>44.4</v>
      </c>
      <c r="W24" s="17">
        <f t="shared" si="5"/>
        <v>229.4</v>
      </c>
      <c r="X24" s="18">
        <v>0</v>
      </c>
      <c r="Y24" s="19">
        <f t="shared" si="14"/>
        <v>0</v>
      </c>
      <c r="Z24" s="19">
        <f t="shared" si="14"/>
        <v>0</v>
      </c>
      <c r="AA24" s="19">
        <f t="shared" si="7"/>
        <v>0</v>
      </c>
      <c r="AB24" s="20">
        <f t="shared" si="8"/>
        <v>70</v>
      </c>
      <c r="AC24" s="105">
        <f t="shared" si="8"/>
        <v>259</v>
      </c>
      <c r="AD24" s="102">
        <f t="shared" si="8"/>
        <v>62.16</v>
      </c>
      <c r="AE24" s="102">
        <f t="shared" si="8"/>
        <v>321.15999999999997</v>
      </c>
      <c r="AF24" s="83" t="str">
        <f t="shared" si="9"/>
        <v>79684 ΟΔΗΓΟΙ ΓΙΑ ΒΕΛΟΝΕΣ ΡΑΧΙΑΙΑΣ ΑΝΑΙΣΘΗΣΙΑΣ Νο 20 G X1 + 1/2 ΜΗΚΟΥΣ 0,9χ38</v>
      </c>
      <c r="AG24" s="103">
        <f t="shared" si="10"/>
        <v>5.18</v>
      </c>
    </row>
    <row r="25" spans="1:33" ht="56.25" x14ac:dyDescent="0.25">
      <c r="A25" s="3">
        <v>24</v>
      </c>
      <c r="B25" s="3">
        <v>24534</v>
      </c>
      <c r="C25" s="4" t="s">
        <v>82</v>
      </c>
      <c r="D25" s="5" t="s">
        <v>29</v>
      </c>
      <c r="E25" s="6" t="e">
        <v>#N/A</v>
      </c>
      <c r="F25" s="7" t="s">
        <v>31</v>
      </c>
      <c r="G25" s="22" t="s">
        <v>83</v>
      </c>
      <c r="H25" s="8">
        <v>0.9</v>
      </c>
      <c r="I25" s="8"/>
      <c r="J25" s="9">
        <v>0.9</v>
      </c>
      <c r="K25" s="10">
        <v>0.24</v>
      </c>
      <c r="L25" s="11">
        <f>VLOOKUP(B25,[1]Φύλλο1!$B$2:$K$84,10,FALSE)</f>
        <v>300</v>
      </c>
      <c r="M25" s="12">
        <f t="shared" si="11"/>
        <v>270</v>
      </c>
      <c r="N25" s="12">
        <f t="shared" si="11"/>
        <v>64.8</v>
      </c>
      <c r="O25" s="13">
        <f t="shared" si="1"/>
        <v>334.8</v>
      </c>
      <c r="P25" s="14">
        <v>50</v>
      </c>
      <c r="Q25" s="15">
        <f t="shared" si="12"/>
        <v>45</v>
      </c>
      <c r="R25" s="15">
        <f t="shared" si="12"/>
        <v>10.799999999999999</v>
      </c>
      <c r="S25" s="15">
        <f t="shared" si="3"/>
        <v>55.8</v>
      </c>
      <c r="T25" s="16">
        <v>50</v>
      </c>
      <c r="U25" s="17">
        <f t="shared" si="13"/>
        <v>45</v>
      </c>
      <c r="V25" s="17">
        <f t="shared" si="13"/>
        <v>10.799999999999999</v>
      </c>
      <c r="W25" s="17">
        <f t="shared" si="5"/>
        <v>55.8</v>
      </c>
      <c r="X25" s="18">
        <v>0</v>
      </c>
      <c r="Y25" s="19">
        <f t="shared" si="14"/>
        <v>0</v>
      </c>
      <c r="Z25" s="19">
        <f t="shared" si="14"/>
        <v>0</v>
      </c>
      <c r="AA25" s="19">
        <f t="shared" si="7"/>
        <v>0</v>
      </c>
      <c r="AB25" s="20">
        <f t="shared" si="8"/>
        <v>400</v>
      </c>
      <c r="AC25" s="105">
        <f t="shared" si="8"/>
        <v>360</v>
      </c>
      <c r="AD25" s="102">
        <f t="shared" si="8"/>
        <v>86.399999999999991</v>
      </c>
      <c r="AE25" s="102">
        <f t="shared" si="8"/>
        <v>446.40000000000003</v>
      </c>
      <c r="AF25" s="83" t="str">
        <f t="shared" si="9"/>
        <v>24534 ΓΡΑΜΜΗ ΚΑΠΝΟΓΡΑΦΟΥ 3MM-M</v>
      </c>
      <c r="AG25" s="103">
        <f t="shared" si="10"/>
        <v>7.2</v>
      </c>
    </row>
    <row r="26" spans="1:33" ht="258.75" x14ac:dyDescent="0.25">
      <c r="A26" s="3">
        <v>25</v>
      </c>
      <c r="B26" s="3">
        <v>24551</v>
      </c>
      <c r="C26" s="4" t="s">
        <v>84</v>
      </c>
      <c r="D26" s="5" t="s">
        <v>29</v>
      </c>
      <c r="E26" s="6" t="s">
        <v>85</v>
      </c>
      <c r="F26" s="7" t="s">
        <v>31</v>
      </c>
      <c r="G26" s="22" t="s">
        <v>86</v>
      </c>
      <c r="H26" s="8">
        <v>0.88</v>
      </c>
      <c r="I26" s="8"/>
      <c r="J26" s="9">
        <v>0.88</v>
      </c>
      <c r="K26" s="10">
        <v>0.24</v>
      </c>
      <c r="L26" s="11">
        <f>VLOOKUP(B26,[1]Φύλλο1!$B$2:$K$84,10,FALSE)</f>
        <v>1000</v>
      </c>
      <c r="M26" s="12">
        <f t="shared" si="11"/>
        <v>880</v>
      </c>
      <c r="N26" s="12">
        <f t="shared" si="11"/>
        <v>211.2</v>
      </c>
      <c r="O26" s="13">
        <f t="shared" si="1"/>
        <v>1091.2</v>
      </c>
      <c r="P26" s="14">
        <v>0</v>
      </c>
      <c r="Q26" s="15">
        <f t="shared" si="12"/>
        <v>0</v>
      </c>
      <c r="R26" s="15">
        <f t="shared" si="12"/>
        <v>0</v>
      </c>
      <c r="S26" s="15">
        <f t="shared" si="3"/>
        <v>0</v>
      </c>
      <c r="T26" s="16">
        <v>0</v>
      </c>
      <c r="U26" s="17">
        <f t="shared" si="13"/>
        <v>0</v>
      </c>
      <c r="V26" s="17">
        <f t="shared" si="13"/>
        <v>0</v>
      </c>
      <c r="W26" s="17">
        <f t="shared" si="5"/>
        <v>0</v>
      </c>
      <c r="X26" s="18">
        <v>0</v>
      </c>
      <c r="Y26" s="19">
        <f t="shared" si="14"/>
        <v>0</v>
      </c>
      <c r="Z26" s="19">
        <f t="shared" si="14"/>
        <v>0</v>
      </c>
      <c r="AA26" s="19">
        <f t="shared" si="7"/>
        <v>0</v>
      </c>
      <c r="AB26" s="20">
        <f t="shared" si="8"/>
        <v>1000</v>
      </c>
      <c r="AC26" s="105">
        <f t="shared" si="8"/>
        <v>880</v>
      </c>
      <c r="AD26" s="102">
        <f t="shared" si="8"/>
        <v>211.2</v>
      </c>
      <c r="AE26" s="102">
        <f t="shared" si="8"/>
        <v>1091.2</v>
      </c>
      <c r="AF26" s="83" t="str">
        <f t="shared" si="9"/>
        <v>24551 ΓΩΝΙΩΔΗΣ ΠΡΟΕΚΤΑΣΗ ΠΕΡΙΣΤΡΕΦΟΜΕΝΗ ΜΕ ΠΩΜΑ ΓΙΑ ΑΝΑΡΡΟΦΗΣΗ 22F</v>
      </c>
      <c r="AG26" s="103">
        <f t="shared" si="10"/>
        <v>17.600000000000001</v>
      </c>
    </row>
    <row r="27" spans="1:33" ht="63" x14ac:dyDescent="0.25">
      <c r="A27" s="3">
        <v>26</v>
      </c>
      <c r="B27" s="3">
        <v>323445</v>
      </c>
      <c r="C27" s="4" t="s">
        <v>87</v>
      </c>
      <c r="D27" s="5" t="s">
        <v>29</v>
      </c>
      <c r="E27" s="6" t="s">
        <v>88</v>
      </c>
      <c r="F27" s="7" t="s">
        <v>89</v>
      </c>
      <c r="G27" s="22"/>
      <c r="H27" s="3"/>
      <c r="I27" s="28" t="s">
        <v>90</v>
      </c>
      <c r="J27" s="9">
        <v>0.75</v>
      </c>
      <c r="K27" s="10">
        <v>0.24</v>
      </c>
      <c r="L27" s="11">
        <f>VLOOKUP(B27,[1]Φύλλο1!$B$2:$K$84,10,FALSE)</f>
        <v>20</v>
      </c>
      <c r="M27" s="12">
        <f t="shared" si="11"/>
        <v>15</v>
      </c>
      <c r="N27" s="12">
        <f t="shared" si="11"/>
        <v>3.5999999999999996</v>
      </c>
      <c r="O27" s="13">
        <f t="shared" si="1"/>
        <v>18.600000000000001</v>
      </c>
      <c r="P27" s="14">
        <v>100</v>
      </c>
      <c r="Q27" s="15">
        <f t="shared" si="12"/>
        <v>75</v>
      </c>
      <c r="R27" s="15">
        <f t="shared" si="12"/>
        <v>18</v>
      </c>
      <c r="S27" s="15">
        <f t="shared" si="3"/>
        <v>93</v>
      </c>
      <c r="T27" s="16">
        <v>0</v>
      </c>
      <c r="U27" s="17">
        <f t="shared" si="13"/>
        <v>0</v>
      </c>
      <c r="V27" s="17">
        <f t="shared" si="13"/>
        <v>0</v>
      </c>
      <c r="W27" s="17">
        <f t="shared" si="5"/>
        <v>0</v>
      </c>
      <c r="X27" s="18">
        <v>0</v>
      </c>
      <c r="Y27" s="19">
        <f t="shared" si="14"/>
        <v>0</v>
      </c>
      <c r="Z27" s="19">
        <f t="shared" si="14"/>
        <v>0</v>
      </c>
      <c r="AA27" s="19">
        <f t="shared" si="7"/>
        <v>0</v>
      </c>
      <c r="AB27" s="20">
        <f t="shared" si="8"/>
        <v>120</v>
      </c>
      <c r="AC27" s="105">
        <f t="shared" si="8"/>
        <v>90</v>
      </c>
      <c r="AD27" s="102">
        <f t="shared" si="8"/>
        <v>21.6</v>
      </c>
      <c r="AE27" s="102">
        <f t="shared" si="8"/>
        <v>111.6</v>
      </c>
      <c r="AF27" s="83" t="str">
        <f t="shared" si="9"/>
        <v xml:space="preserve">323445 ΕΥΘΕΙΑ ΠΡΟΕΚΤΑΣΗ ΣΥΝΔΕΣΗΣ ΤΡΑΧΕΙΟΣΩΛΗΝΑ ΜΕ ΑΝΑΠΝΕΥΣΤΙΚΟ ΚΥΚΛΩΜΑ </v>
      </c>
      <c r="AG27" s="103">
        <f t="shared" si="10"/>
        <v>1.8</v>
      </c>
    </row>
    <row r="28" spans="1:33" ht="78.75" x14ac:dyDescent="0.25">
      <c r="A28" s="3">
        <v>27</v>
      </c>
      <c r="B28" s="3">
        <v>204913</v>
      </c>
      <c r="C28" s="4" t="s">
        <v>91</v>
      </c>
      <c r="D28" s="5" t="s">
        <v>29</v>
      </c>
      <c r="E28" s="6" t="s">
        <v>92</v>
      </c>
      <c r="F28" s="30" t="s">
        <v>31</v>
      </c>
      <c r="G28" s="31" t="s">
        <v>93</v>
      </c>
      <c r="H28" s="8">
        <v>8</v>
      </c>
      <c r="I28" s="8"/>
      <c r="J28" s="35">
        <v>8</v>
      </c>
      <c r="K28" s="10">
        <v>0.24</v>
      </c>
      <c r="L28" s="11">
        <f>VLOOKUP(B28,[1]Φύλλο1!$B$2:$K$84,10,FALSE)</f>
        <v>100</v>
      </c>
      <c r="M28" s="12">
        <f t="shared" si="11"/>
        <v>800</v>
      </c>
      <c r="N28" s="12">
        <f t="shared" si="11"/>
        <v>192</v>
      </c>
      <c r="O28" s="13">
        <f t="shared" si="1"/>
        <v>992</v>
      </c>
      <c r="P28" s="14">
        <v>0</v>
      </c>
      <c r="Q28" s="15">
        <f t="shared" si="12"/>
        <v>0</v>
      </c>
      <c r="R28" s="15">
        <f t="shared" si="12"/>
        <v>0</v>
      </c>
      <c r="S28" s="15">
        <f t="shared" si="3"/>
        <v>0</v>
      </c>
      <c r="T28" s="16">
        <v>0</v>
      </c>
      <c r="U28" s="17">
        <f t="shared" si="13"/>
        <v>0</v>
      </c>
      <c r="V28" s="17">
        <f t="shared" si="13"/>
        <v>0</v>
      </c>
      <c r="W28" s="17">
        <f t="shared" si="5"/>
        <v>0</v>
      </c>
      <c r="X28" s="18">
        <v>0</v>
      </c>
      <c r="Y28" s="19">
        <f t="shared" si="14"/>
        <v>0</v>
      </c>
      <c r="Z28" s="19">
        <f t="shared" si="14"/>
        <v>0</v>
      </c>
      <c r="AA28" s="19">
        <f t="shared" si="7"/>
        <v>0</v>
      </c>
      <c r="AB28" s="20">
        <f t="shared" si="8"/>
        <v>100</v>
      </c>
      <c r="AC28" s="105">
        <f t="shared" si="8"/>
        <v>800</v>
      </c>
      <c r="AD28" s="102">
        <f t="shared" si="8"/>
        <v>192</v>
      </c>
      <c r="AE28" s="102">
        <f t="shared" si="8"/>
        <v>992</v>
      </c>
      <c r="AF28" s="83" t="str">
        <f t="shared" si="9"/>
        <v>204913 ΕΝΔΟΤΡΑΧ. ΣΩΛΗΝΑΣ HI LO ΜΕ CUFF ΚΑΙ ΣΩΛΗΝΑΚΙ ΑΝΑΡΡΟΦΗΣΗΣ ΑΠΟ 6ΜΜ ΕΩΣ 9 ΜΜ</v>
      </c>
      <c r="AG28" s="103">
        <f t="shared" si="10"/>
        <v>16</v>
      </c>
    </row>
    <row r="29" spans="1:33" ht="63" x14ac:dyDescent="0.25">
      <c r="A29" s="3">
        <v>28</v>
      </c>
      <c r="B29" s="3">
        <v>204911</v>
      </c>
      <c r="C29" s="4" t="s">
        <v>94</v>
      </c>
      <c r="D29" s="5" t="s">
        <v>29</v>
      </c>
      <c r="E29" s="6" t="s">
        <v>95</v>
      </c>
      <c r="F29" s="7" t="s">
        <v>31</v>
      </c>
      <c r="G29" s="22"/>
      <c r="H29" s="3"/>
      <c r="I29" s="28" t="s">
        <v>96</v>
      </c>
      <c r="J29" s="9">
        <v>0.85</v>
      </c>
      <c r="K29" s="10">
        <v>0.24</v>
      </c>
      <c r="L29" s="11">
        <f>VLOOKUP(B29,[1]Φύλλο1!$B$2:$K$84,10,FALSE)</f>
        <v>700</v>
      </c>
      <c r="M29" s="12">
        <f t="shared" si="11"/>
        <v>595</v>
      </c>
      <c r="N29" s="12">
        <f t="shared" si="11"/>
        <v>142.79999999999998</v>
      </c>
      <c r="O29" s="13">
        <f t="shared" si="1"/>
        <v>737.8</v>
      </c>
      <c r="P29" s="14">
        <v>600</v>
      </c>
      <c r="Q29" s="15">
        <f t="shared" si="12"/>
        <v>510</v>
      </c>
      <c r="R29" s="15">
        <f t="shared" si="12"/>
        <v>122.39999999999999</v>
      </c>
      <c r="S29" s="15">
        <f t="shared" si="3"/>
        <v>632.4</v>
      </c>
      <c r="T29" s="16">
        <v>500</v>
      </c>
      <c r="U29" s="17">
        <f t="shared" si="13"/>
        <v>425</v>
      </c>
      <c r="V29" s="17">
        <f t="shared" si="13"/>
        <v>102</v>
      </c>
      <c r="W29" s="17">
        <f t="shared" si="5"/>
        <v>527</v>
      </c>
      <c r="X29" s="18">
        <v>10</v>
      </c>
      <c r="Y29" s="19">
        <f t="shared" si="14"/>
        <v>8.5</v>
      </c>
      <c r="Z29" s="19">
        <f t="shared" si="14"/>
        <v>2.04</v>
      </c>
      <c r="AA29" s="19">
        <f t="shared" si="7"/>
        <v>10.54</v>
      </c>
      <c r="AB29" s="20">
        <f t="shared" si="8"/>
        <v>1810</v>
      </c>
      <c r="AC29" s="105">
        <f t="shared" si="8"/>
        <v>1538.5</v>
      </c>
      <c r="AD29" s="102">
        <f t="shared" si="8"/>
        <v>369.24</v>
      </c>
      <c r="AE29" s="102">
        <f t="shared" si="8"/>
        <v>1907.7399999999998</v>
      </c>
      <c r="AF29" s="83" t="str">
        <f t="shared" si="9"/>
        <v>204911 ΕΝΔΟΤΡΑΧ. ΣΩΛΗΝΑΣ LO-CONTOUR ΜΕ CUFF ΑΠΟ 4ΜΜ-9ΜΜ</v>
      </c>
      <c r="AG29" s="103">
        <f t="shared" si="10"/>
        <v>30.77</v>
      </c>
    </row>
    <row r="30" spans="1:33" ht="115.5" x14ac:dyDescent="0.25">
      <c r="A30" s="3">
        <v>29</v>
      </c>
      <c r="B30" s="3">
        <v>204912</v>
      </c>
      <c r="C30" s="4" t="s">
        <v>97</v>
      </c>
      <c r="D30" s="5" t="s">
        <v>29</v>
      </c>
      <c r="E30" s="6" t="s">
        <v>98</v>
      </c>
      <c r="F30" s="7" t="s">
        <v>31</v>
      </c>
      <c r="G30" s="22" t="s">
        <v>99</v>
      </c>
      <c r="H30" s="8">
        <v>3.45</v>
      </c>
      <c r="I30" s="8"/>
      <c r="J30" s="9">
        <v>3.45</v>
      </c>
      <c r="K30" s="10">
        <v>0.13</v>
      </c>
      <c r="L30" s="11">
        <f>VLOOKUP(B30,[1]Φύλλο1!$B$2:$K$84,10,FALSE)</f>
        <v>50</v>
      </c>
      <c r="M30" s="12">
        <f t="shared" si="11"/>
        <v>172.5</v>
      </c>
      <c r="N30" s="12">
        <f t="shared" si="11"/>
        <v>22.425000000000001</v>
      </c>
      <c r="O30" s="13">
        <f t="shared" si="1"/>
        <v>194.92500000000001</v>
      </c>
      <c r="P30" s="14">
        <v>100</v>
      </c>
      <c r="Q30" s="15">
        <f t="shared" si="12"/>
        <v>345</v>
      </c>
      <c r="R30" s="15">
        <f t="shared" si="12"/>
        <v>44.85</v>
      </c>
      <c r="S30" s="15">
        <f t="shared" si="3"/>
        <v>389.85</v>
      </c>
      <c r="T30" s="16">
        <v>0</v>
      </c>
      <c r="U30" s="17">
        <f t="shared" si="13"/>
        <v>0</v>
      </c>
      <c r="V30" s="17">
        <f t="shared" si="13"/>
        <v>0</v>
      </c>
      <c r="W30" s="17">
        <f t="shared" si="5"/>
        <v>0</v>
      </c>
      <c r="X30" s="18">
        <v>0</v>
      </c>
      <c r="Y30" s="19">
        <f t="shared" si="14"/>
        <v>0</v>
      </c>
      <c r="Z30" s="19">
        <f t="shared" si="14"/>
        <v>0</v>
      </c>
      <c r="AA30" s="19">
        <f t="shared" si="7"/>
        <v>0</v>
      </c>
      <c r="AB30" s="20">
        <f t="shared" si="8"/>
        <v>150</v>
      </c>
      <c r="AC30" s="105">
        <f t="shared" si="8"/>
        <v>517.5</v>
      </c>
      <c r="AD30" s="102">
        <f t="shared" si="8"/>
        <v>67.275000000000006</v>
      </c>
      <c r="AE30" s="102">
        <f t="shared" si="8"/>
        <v>584.77500000000009</v>
      </c>
      <c r="AF30" s="83" t="str">
        <f t="shared" si="9"/>
        <v>204912 ΕΝΔΟΤΡΑΧ. ΣΩΛΗΝΑΣ ΣΠΙΡΑΛ ΜΕ CUFF ΑΠΟ 5.00ΜΜ ΕΩΣ 9.00 ΜΜ</v>
      </c>
      <c r="AG30" s="103">
        <f t="shared" si="10"/>
        <v>10.35</v>
      </c>
    </row>
    <row r="31" spans="1:33" ht="168" x14ac:dyDescent="0.25">
      <c r="A31" s="3">
        <v>30</v>
      </c>
      <c r="B31" s="3">
        <v>68360</v>
      </c>
      <c r="C31" s="4" t="s">
        <v>100</v>
      </c>
      <c r="D31" s="5" t="s">
        <v>29</v>
      </c>
      <c r="E31" s="6" t="s">
        <v>101</v>
      </c>
      <c r="F31" s="7" t="s">
        <v>31</v>
      </c>
      <c r="G31" s="22"/>
      <c r="H31" s="3"/>
      <c r="I31" s="28" t="s">
        <v>102</v>
      </c>
      <c r="J31" s="9">
        <v>0.78</v>
      </c>
      <c r="K31" s="10">
        <v>0.24</v>
      </c>
      <c r="L31" s="11">
        <f>VLOOKUP(B31,[1]Φύλλο1!$B$2:$K$84,10,FALSE)</f>
        <v>30</v>
      </c>
      <c r="M31" s="12">
        <f t="shared" si="11"/>
        <v>23.400000000000002</v>
      </c>
      <c r="N31" s="12">
        <f t="shared" si="11"/>
        <v>5.6160000000000005</v>
      </c>
      <c r="O31" s="13">
        <f t="shared" si="1"/>
        <v>29.016000000000002</v>
      </c>
      <c r="P31" s="14">
        <v>0</v>
      </c>
      <c r="Q31" s="15">
        <f t="shared" si="12"/>
        <v>0</v>
      </c>
      <c r="R31" s="15">
        <f t="shared" si="12"/>
        <v>0</v>
      </c>
      <c r="S31" s="15">
        <f t="shared" si="3"/>
        <v>0</v>
      </c>
      <c r="T31" s="16">
        <v>0</v>
      </c>
      <c r="U31" s="17">
        <f t="shared" si="13"/>
        <v>0</v>
      </c>
      <c r="V31" s="17">
        <f t="shared" si="13"/>
        <v>0</v>
      </c>
      <c r="W31" s="17">
        <f t="shared" si="5"/>
        <v>0</v>
      </c>
      <c r="X31" s="18">
        <v>5</v>
      </c>
      <c r="Y31" s="19">
        <f t="shared" si="14"/>
        <v>3.9000000000000004</v>
      </c>
      <c r="Z31" s="19">
        <f t="shared" si="14"/>
        <v>0.93600000000000005</v>
      </c>
      <c r="AA31" s="19">
        <f t="shared" si="7"/>
        <v>4.8360000000000003</v>
      </c>
      <c r="AB31" s="20">
        <f t="shared" si="8"/>
        <v>35</v>
      </c>
      <c r="AC31" s="105">
        <f t="shared" si="8"/>
        <v>27.300000000000004</v>
      </c>
      <c r="AD31" s="102">
        <f t="shared" si="8"/>
        <v>6.5520000000000005</v>
      </c>
      <c r="AE31" s="102">
        <f t="shared" si="8"/>
        <v>33.852000000000004</v>
      </c>
      <c r="AF31" s="83" t="str">
        <f t="shared" si="9"/>
        <v>68360 ΕΝΔΟΤΡΑΧΕΙΑΚΟΙ  ΣΩΛΗΝΕΣ ΚΕΚΑΜΜΕΝΟΙ ΜΕ CUFF 4,5-8,5</v>
      </c>
      <c r="AG31" s="103">
        <f t="shared" si="10"/>
        <v>0.54600000000000015</v>
      </c>
    </row>
    <row r="32" spans="1:33" ht="63" x14ac:dyDescent="0.25">
      <c r="A32" s="3">
        <v>31</v>
      </c>
      <c r="B32" s="3">
        <v>68260</v>
      </c>
      <c r="C32" s="4" t="s">
        <v>103</v>
      </c>
      <c r="D32" s="5" t="s">
        <v>29</v>
      </c>
      <c r="E32" s="6" t="s">
        <v>104</v>
      </c>
      <c r="F32" s="7" t="s">
        <v>31</v>
      </c>
      <c r="G32" s="22"/>
      <c r="H32" s="3"/>
      <c r="I32" s="28" t="s">
        <v>105</v>
      </c>
      <c r="J32" s="9">
        <v>1.2</v>
      </c>
      <c r="K32" s="10">
        <v>0.24</v>
      </c>
      <c r="L32" s="11">
        <f>VLOOKUP(B32,[1]Φύλλο1!$B$2:$K$84,10,FALSE)</f>
        <v>70</v>
      </c>
      <c r="M32" s="12">
        <f t="shared" si="11"/>
        <v>84</v>
      </c>
      <c r="N32" s="12">
        <f t="shared" si="11"/>
        <v>20.16</v>
      </c>
      <c r="O32" s="13">
        <f t="shared" si="1"/>
        <v>104.16</v>
      </c>
      <c r="P32" s="14">
        <v>100</v>
      </c>
      <c r="Q32" s="15">
        <f t="shared" si="12"/>
        <v>120</v>
      </c>
      <c r="R32" s="15">
        <f t="shared" si="12"/>
        <v>28.799999999999997</v>
      </c>
      <c r="S32" s="15">
        <f t="shared" si="3"/>
        <v>148.80000000000001</v>
      </c>
      <c r="T32" s="16">
        <v>60</v>
      </c>
      <c r="U32" s="17">
        <f t="shared" si="13"/>
        <v>72</v>
      </c>
      <c r="V32" s="17">
        <f t="shared" si="13"/>
        <v>17.28</v>
      </c>
      <c r="W32" s="17">
        <f t="shared" si="5"/>
        <v>89.28</v>
      </c>
      <c r="X32" s="18">
        <v>5</v>
      </c>
      <c r="Y32" s="19">
        <f t="shared" si="14"/>
        <v>6</v>
      </c>
      <c r="Z32" s="19">
        <f t="shared" si="14"/>
        <v>1.44</v>
      </c>
      <c r="AA32" s="19">
        <f t="shared" si="7"/>
        <v>7.4399999999999995</v>
      </c>
      <c r="AB32" s="20">
        <f t="shared" si="8"/>
        <v>235</v>
      </c>
      <c r="AC32" s="105">
        <f t="shared" si="8"/>
        <v>282</v>
      </c>
      <c r="AD32" s="102">
        <f t="shared" si="8"/>
        <v>67.679999999999993</v>
      </c>
      <c r="AE32" s="102">
        <f t="shared" si="8"/>
        <v>349.68</v>
      </c>
      <c r="AF32" s="83" t="str">
        <f t="shared" si="9"/>
        <v>68260 ΕΝΔΟΤΡΑΧΕΙΑΚΟΙ / ΡΙΝΟΤΡΑΧΕΙΑΚΟΙ ΣΩΛΗΝΕΣ ΑΠΛΟΙ  2-5,5</v>
      </c>
      <c r="AG32" s="103">
        <f t="shared" si="10"/>
        <v>5.64</v>
      </c>
    </row>
    <row r="33" spans="1:33" ht="94.5" x14ac:dyDescent="0.25">
      <c r="A33" s="3">
        <v>32</v>
      </c>
      <c r="B33" s="37">
        <v>136926</v>
      </c>
      <c r="C33" s="4" t="s">
        <v>106</v>
      </c>
      <c r="D33" s="5" t="s">
        <v>29</v>
      </c>
      <c r="E33" s="6" t="s">
        <v>107</v>
      </c>
      <c r="F33" s="7" t="s">
        <v>31</v>
      </c>
      <c r="G33" s="22"/>
      <c r="H33" s="3"/>
      <c r="I33" s="28" t="s">
        <v>108</v>
      </c>
      <c r="J33" s="9">
        <v>3.9</v>
      </c>
      <c r="K33" s="10">
        <v>0.13</v>
      </c>
      <c r="L33" s="11">
        <f>VLOOKUP(B33,[1]Φύλλο1!$B$2:$K$84,10,FALSE)</f>
        <v>20</v>
      </c>
      <c r="M33" s="12">
        <f t="shared" si="11"/>
        <v>78</v>
      </c>
      <c r="N33" s="12">
        <f t="shared" si="11"/>
        <v>10.14</v>
      </c>
      <c r="O33" s="13">
        <f t="shared" si="1"/>
        <v>88.14</v>
      </c>
      <c r="P33" s="14">
        <v>30</v>
      </c>
      <c r="Q33" s="15">
        <f t="shared" si="12"/>
        <v>117</v>
      </c>
      <c r="R33" s="15">
        <f t="shared" si="12"/>
        <v>15.21</v>
      </c>
      <c r="S33" s="15">
        <f t="shared" si="3"/>
        <v>132.21</v>
      </c>
      <c r="T33" s="16">
        <v>50</v>
      </c>
      <c r="U33" s="17">
        <f t="shared" si="13"/>
        <v>195</v>
      </c>
      <c r="V33" s="17">
        <f t="shared" si="13"/>
        <v>25.35</v>
      </c>
      <c r="W33" s="17">
        <f t="shared" si="5"/>
        <v>220.35</v>
      </c>
      <c r="X33" s="18">
        <v>0</v>
      </c>
      <c r="Y33" s="19">
        <f t="shared" si="14"/>
        <v>0</v>
      </c>
      <c r="Z33" s="19">
        <f t="shared" si="14"/>
        <v>0</v>
      </c>
      <c r="AA33" s="19">
        <f t="shared" si="7"/>
        <v>0</v>
      </c>
      <c r="AB33" s="20">
        <f t="shared" si="8"/>
        <v>100</v>
      </c>
      <c r="AC33" s="105">
        <f t="shared" si="8"/>
        <v>390</v>
      </c>
      <c r="AD33" s="102">
        <f t="shared" si="8"/>
        <v>50.7</v>
      </c>
      <c r="AE33" s="102">
        <f t="shared" si="8"/>
        <v>440.70000000000005</v>
      </c>
      <c r="AF33" s="83" t="str">
        <f t="shared" si="9"/>
        <v>136926 ΚΑΘΕΤΗΡΕΣ ΕΠΙΣΚΛΗΡΙΔΙΟΥ ΑΝΑΙΣΘΗΣΙΑΣ 20G</v>
      </c>
      <c r="AG33" s="103">
        <f t="shared" si="10"/>
        <v>7.8</v>
      </c>
    </row>
    <row r="34" spans="1:33" ht="52.5" x14ac:dyDescent="0.25">
      <c r="A34" s="3">
        <v>33</v>
      </c>
      <c r="B34" s="37">
        <v>175894</v>
      </c>
      <c r="C34" s="4" t="s">
        <v>109</v>
      </c>
      <c r="D34" s="5" t="s">
        <v>29</v>
      </c>
      <c r="E34" s="6" t="s">
        <v>110</v>
      </c>
      <c r="F34" s="7" t="s">
        <v>31</v>
      </c>
      <c r="G34" s="24"/>
      <c r="H34" s="3"/>
      <c r="I34" s="28" t="s">
        <v>111</v>
      </c>
      <c r="J34" s="9">
        <v>17.7</v>
      </c>
      <c r="K34" s="10">
        <v>0.24</v>
      </c>
      <c r="L34" s="11">
        <f>VLOOKUP(B34,[1]Φύλλο1!$B$2:$K$84,10,FALSE)</f>
        <v>100</v>
      </c>
      <c r="M34" s="12">
        <f t="shared" si="11"/>
        <v>1770</v>
      </c>
      <c r="N34" s="12">
        <f t="shared" si="11"/>
        <v>424.8</v>
      </c>
      <c r="O34" s="13">
        <f t="shared" si="1"/>
        <v>2194.8000000000002</v>
      </c>
      <c r="P34" s="14">
        <v>10</v>
      </c>
      <c r="Q34" s="15">
        <f t="shared" si="12"/>
        <v>177</v>
      </c>
      <c r="R34" s="15">
        <f t="shared" si="12"/>
        <v>42.48</v>
      </c>
      <c r="S34" s="15">
        <f t="shared" si="3"/>
        <v>219.48</v>
      </c>
      <c r="T34" s="16">
        <v>10</v>
      </c>
      <c r="U34" s="17">
        <f t="shared" si="13"/>
        <v>177</v>
      </c>
      <c r="V34" s="17">
        <f t="shared" si="13"/>
        <v>42.48</v>
      </c>
      <c r="W34" s="17">
        <f t="shared" si="5"/>
        <v>219.48</v>
      </c>
      <c r="X34" s="18">
        <v>0</v>
      </c>
      <c r="Y34" s="19">
        <f t="shared" si="14"/>
        <v>0</v>
      </c>
      <c r="Z34" s="19">
        <f t="shared" si="14"/>
        <v>0</v>
      </c>
      <c r="AA34" s="19">
        <f t="shared" si="7"/>
        <v>0</v>
      </c>
      <c r="AB34" s="20">
        <f t="shared" si="8"/>
        <v>120</v>
      </c>
      <c r="AC34" s="105">
        <f t="shared" si="8"/>
        <v>2124</v>
      </c>
      <c r="AD34" s="102">
        <f t="shared" si="8"/>
        <v>509.76000000000005</v>
      </c>
      <c r="AE34" s="102">
        <f t="shared" si="8"/>
        <v>2633.76</v>
      </c>
      <c r="AF34" s="83" t="str">
        <f t="shared" si="9"/>
        <v>175894 ΚΗΡΙΑ ΔΥΣΚΟΛΗΣ ΔΙΑΣΩΛΗΝΩΣΗΣ Μ.Χ.</v>
      </c>
      <c r="AG34" s="103">
        <f t="shared" si="10"/>
        <v>42.480000000000004</v>
      </c>
    </row>
    <row r="35" spans="1:33" ht="42" x14ac:dyDescent="0.25">
      <c r="A35" s="3">
        <v>34</v>
      </c>
      <c r="B35" s="38">
        <v>339245</v>
      </c>
      <c r="C35" s="39" t="s">
        <v>112</v>
      </c>
      <c r="D35" s="40" t="s">
        <v>29</v>
      </c>
      <c r="E35" s="6" t="s">
        <v>113</v>
      </c>
      <c r="F35" s="41" t="s">
        <v>31</v>
      </c>
      <c r="G35" s="42"/>
      <c r="H35" s="43"/>
      <c r="I35" s="44" t="s">
        <v>51</v>
      </c>
      <c r="J35" s="23">
        <v>0.51</v>
      </c>
      <c r="K35" s="45">
        <v>0.24</v>
      </c>
      <c r="L35" s="11">
        <f>VLOOKUP(B35,[1]Φύλλο1!$B$2:$K$84,10,FALSE)</f>
        <v>500</v>
      </c>
      <c r="M35" s="12">
        <f t="shared" ref="M35:N50" si="15">L35*J35</f>
        <v>255</v>
      </c>
      <c r="N35" s="12">
        <f t="shared" si="15"/>
        <v>61.199999999999996</v>
      </c>
      <c r="O35" s="13">
        <f t="shared" si="1"/>
        <v>316.2</v>
      </c>
      <c r="P35" s="29">
        <v>30</v>
      </c>
      <c r="Q35" s="15">
        <f t="shared" ref="Q35:R50" si="16">P35*J35</f>
        <v>15.3</v>
      </c>
      <c r="R35" s="15">
        <f t="shared" si="16"/>
        <v>3.6720000000000002</v>
      </c>
      <c r="S35" s="15">
        <f t="shared" si="3"/>
        <v>18.972000000000001</v>
      </c>
      <c r="T35" s="36">
        <v>300</v>
      </c>
      <c r="U35" s="17">
        <f t="shared" ref="U35:V50" si="17">T35*J35</f>
        <v>153</v>
      </c>
      <c r="V35" s="17">
        <f t="shared" si="17"/>
        <v>36.72</v>
      </c>
      <c r="W35" s="17">
        <f t="shared" si="5"/>
        <v>189.72</v>
      </c>
      <c r="X35" s="18">
        <v>0</v>
      </c>
      <c r="Y35" s="19">
        <f t="shared" ref="Y35:Z50" si="18">X35*J35</f>
        <v>0</v>
      </c>
      <c r="Z35" s="19">
        <f t="shared" si="18"/>
        <v>0</v>
      </c>
      <c r="AA35" s="19">
        <f t="shared" si="7"/>
        <v>0</v>
      </c>
      <c r="AB35" s="20">
        <f t="shared" si="8"/>
        <v>830</v>
      </c>
      <c r="AC35" s="105">
        <f t="shared" si="8"/>
        <v>423.3</v>
      </c>
      <c r="AD35" s="102">
        <f t="shared" si="8"/>
        <v>101.592</v>
      </c>
      <c r="AE35" s="102">
        <f t="shared" si="8"/>
        <v>524.89199999999994</v>
      </c>
      <c r="AF35" s="83" t="str">
        <f t="shared" si="9"/>
        <v>339245 ΚΟΥΒΕΡΤΑ ΥΠΟΘΕΡΜΙΑΣ ΟΛΟΣΩΜΗ ΑΠΌ ΑΛΟΥΜΙΝΙΟ</v>
      </c>
      <c r="AG35" s="103">
        <f t="shared" si="10"/>
        <v>8.4660000000000011</v>
      </c>
    </row>
    <row r="36" spans="1:33" ht="231" x14ac:dyDescent="0.25">
      <c r="A36" s="3">
        <v>35</v>
      </c>
      <c r="B36" s="3">
        <v>186877</v>
      </c>
      <c r="C36" s="4" t="s">
        <v>114</v>
      </c>
      <c r="D36" s="5" t="s">
        <v>29</v>
      </c>
      <c r="E36" s="6" t="s">
        <v>115</v>
      </c>
      <c r="F36" s="7" t="s">
        <v>31</v>
      </c>
      <c r="G36" s="22" t="s">
        <v>116</v>
      </c>
      <c r="H36" s="8">
        <v>7.7</v>
      </c>
      <c r="I36" s="8"/>
      <c r="J36" s="9">
        <v>7.7</v>
      </c>
      <c r="K36" s="10">
        <v>0.24</v>
      </c>
      <c r="L36" s="11">
        <f>VLOOKUP(B36,[1]Φύλλο1!$B$2:$K$84,10,FALSE)</f>
        <v>200</v>
      </c>
      <c r="M36" s="12">
        <f t="shared" si="15"/>
        <v>1540</v>
      </c>
      <c r="N36" s="12">
        <f t="shared" si="15"/>
        <v>369.59999999999997</v>
      </c>
      <c r="O36" s="13">
        <f t="shared" si="1"/>
        <v>1909.6</v>
      </c>
      <c r="P36" s="14">
        <v>0</v>
      </c>
      <c r="Q36" s="15">
        <f t="shared" si="16"/>
        <v>0</v>
      </c>
      <c r="R36" s="15">
        <f t="shared" si="16"/>
        <v>0</v>
      </c>
      <c r="S36" s="15">
        <f t="shared" si="3"/>
        <v>0</v>
      </c>
      <c r="T36" s="16">
        <v>0</v>
      </c>
      <c r="U36" s="17">
        <f t="shared" si="17"/>
        <v>0</v>
      </c>
      <c r="V36" s="17">
        <f t="shared" si="17"/>
        <v>0</v>
      </c>
      <c r="W36" s="17">
        <f t="shared" si="5"/>
        <v>0</v>
      </c>
      <c r="X36" s="18">
        <v>0</v>
      </c>
      <c r="Y36" s="19">
        <f t="shared" si="18"/>
        <v>0</v>
      </c>
      <c r="Z36" s="19">
        <f t="shared" si="18"/>
        <v>0</v>
      </c>
      <c r="AA36" s="19">
        <f t="shared" si="7"/>
        <v>0</v>
      </c>
      <c r="AB36" s="20">
        <f t="shared" si="8"/>
        <v>200</v>
      </c>
      <c r="AC36" s="105">
        <f t="shared" si="8"/>
        <v>1540</v>
      </c>
      <c r="AD36" s="102">
        <f t="shared" si="8"/>
        <v>369.59999999999997</v>
      </c>
      <c r="AE36" s="102">
        <f t="shared" si="8"/>
        <v>1909.6</v>
      </c>
      <c r="AF36" s="83" t="str">
        <f t="shared" si="9"/>
        <v>186877 ΚΟΥΒΕΡΤΑ ΥΠΟΘΕΡΜΙΑΣ  ΕΝΗΛΙΚΩΝ ΑΝΩ ΣΩΜΑΤΟΣ</v>
      </c>
      <c r="AG36" s="103">
        <f t="shared" si="10"/>
        <v>30.8</v>
      </c>
    </row>
    <row r="37" spans="1:33" ht="231" x14ac:dyDescent="0.25">
      <c r="A37" s="3">
        <v>36</v>
      </c>
      <c r="B37" s="3">
        <v>186872</v>
      </c>
      <c r="C37" s="4" t="s">
        <v>117</v>
      </c>
      <c r="D37" s="5" t="s">
        <v>29</v>
      </c>
      <c r="E37" s="6" t="s">
        <v>118</v>
      </c>
      <c r="F37" s="7" t="s">
        <v>31</v>
      </c>
      <c r="G37" s="22"/>
      <c r="H37" s="3"/>
      <c r="I37" s="28" t="s">
        <v>119</v>
      </c>
      <c r="J37" s="9">
        <v>5.3</v>
      </c>
      <c r="K37" s="10">
        <v>0.24</v>
      </c>
      <c r="L37" s="11">
        <f>VLOOKUP(B37,[1]Φύλλο1!$B$2:$K$84,10,FALSE)</f>
        <v>10</v>
      </c>
      <c r="M37" s="12">
        <f t="shared" si="15"/>
        <v>53</v>
      </c>
      <c r="N37" s="12">
        <f t="shared" si="15"/>
        <v>12.719999999999999</v>
      </c>
      <c r="O37" s="13">
        <f t="shared" si="1"/>
        <v>65.72</v>
      </c>
      <c r="P37" s="14">
        <v>0</v>
      </c>
      <c r="Q37" s="15">
        <f t="shared" si="16"/>
        <v>0</v>
      </c>
      <c r="R37" s="15">
        <f t="shared" si="16"/>
        <v>0</v>
      </c>
      <c r="S37" s="15">
        <f t="shared" si="3"/>
        <v>0</v>
      </c>
      <c r="T37" s="16">
        <v>0</v>
      </c>
      <c r="U37" s="17">
        <f t="shared" si="17"/>
        <v>0</v>
      </c>
      <c r="V37" s="17">
        <f t="shared" si="17"/>
        <v>0</v>
      </c>
      <c r="W37" s="17">
        <f t="shared" si="5"/>
        <v>0</v>
      </c>
      <c r="X37" s="18">
        <v>0</v>
      </c>
      <c r="Y37" s="19">
        <f t="shared" si="18"/>
        <v>0</v>
      </c>
      <c r="Z37" s="19">
        <f t="shared" si="18"/>
        <v>0</v>
      </c>
      <c r="AA37" s="19">
        <f t="shared" si="7"/>
        <v>0</v>
      </c>
      <c r="AB37" s="20">
        <f t="shared" si="8"/>
        <v>10</v>
      </c>
      <c r="AC37" s="105">
        <f t="shared" si="8"/>
        <v>53</v>
      </c>
      <c r="AD37" s="102">
        <f t="shared" si="8"/>
        <v>12.719999999999999</v>
      </c>
      <c r="AE37" s="102">
        <f t="shared" si="8"/>
        <v>65.72</v>
      </c>
      <c r="AF37" s="83" t="str">
        <f t="shared" si="9"/>
        <v>186872 ΚΟΥΒΕΡΤΑ ΥΠΟΘΕΡΜΙΑΣ ΕΝΗΛΙΚΩΝ ΚΑΤΩ ΣΩΜΑΤΟΣ</v>
      </c>
      <c r="AG37" s="103">
        <f t="shared" si="10"/>
        <v>1.06</v>
      </c>
    </row>
    <row r="38" spans="1:33" ht="237" customHeight="1" x14ac:dyDescent="0.25">
      <c r="A38" s="3">
        <v>37</v>
      </c>
      <c r="B38" s="3">
        <v>186870</v>
      </c>
      <c r="C38" s="4" t="s">
        <v>120</v>
      </c>
      <c r="D38" s="5" t="s">
        <v>29</v>
      </c>
      <c r="E38" s="6" t="s">
        <v>118</v>
      </c>
      <c r="F38" s="7" t="s">
        <v>31</v>
      </c>
      <c r="G38" s="22" t="s">
        <v>121</v>
      </c>
      <c r="H38" s="8">
        <v>7</v>
      </c>
      <c r="I38" s="8"/>
      <c r="J38" s="9">
        <v>7</v>
      </c>
      <c r="K38" s="10">
        <v>0.24</v>
      </c>
      <c r="L38" s="11">
        <f>VLOOKUP(B38,[1]Φύλλο1!$B$2:$K$84,10,FALSE)</f>
        <v>300</v>
      </c>
      <c r="M38" s="12">
        <f t="shared" si="15"/>
        <v>2100</v>
      </c>
      <c r="N38" s="12">
        <f t="shared" si="15"/>
        <v>504</v>
      </c>
      <c r="O38" s="13">
        <f t="shared" si="1"/>
        <v>2604</v>
      </c>
      <c r="P38" s="14">
        <v>0</v>
      </c>
      <c r="Q38" s="15">
        <f t="shared" si="16"/>
        <v>0</v>
      </c>
      <c r="R38" s="15">
        <f t="shared" si="16"/>
        <v>0</v>
      </c>
      <c r="S38" s="15">
        <f t="shared" si="3"/>
        <v>0</v>
      </c>
      <c r="T38" s="16">
        <v>50</v>
      </c>
      <c r="U38" s="17">
        <f t="shared" si="17"/>
        <v>350</v>
      </c>
      <c r="V38" s="17">
        <f t="shared" si="17"/>
        <v>84</v>
      </c>
      <c r="W38" s="17">
        <f t="shared" si="5"/>
        <v>434</v>
      </c>
      <c r="X38" s="18">
        <v>5</v>
      </c>
      <c r="Y38" s="19">
        <f t="shared" si="18"/>
        <v>35</v>
      </c>
      <c r="Z38" s="19">
        <f t="shared" si="18"/>
        <v>8.4</v>
      </c>
      <c r="AA38" s="19">
        <f t="shared" si="7"/>
        <v>43.4</v>
      </c>
      <c r="AB38" s="20">
        <f t="shared" si="8"/>
        <v>355</v>
      </c>
      <c r="AC38" s="105">
        <f t="shared" si="8"/>
        <v>2485</v>
      </c>
      <c r="AD38" s="102">
        <f t="shared" si="8"/>
        <v>596.4</v>
      </c>
      <c r="AE38" s="102">
        <f t="shared" si="8"/>
        <v>3081.4</v>
      </c>
      <c r="AF38" s="83" t="str">
        <f t="shared" si="9"/>
        <v>186870 ΚΟΥΒΕΡΤΑ ΥΠΟΘΕΡΜΙΑΣ ΟΛΟΣΩΜΗ ΕΝΗΛΙΚΩΝ</v>
      </c>
      <c r="AG38" s="103">
        <f t="shared" si="10"/>
        <v>49.7</v>
      </c>
    </row>
    <row r="39" spans="1:33" ht="231" x14ac:dyDescent="0.25">
      <c r="A39" s="3">
        <v>38</v>
      </c>
      <c r="B39" s="3">
        <v>186871</v>
      </c>
      <c r="C39" s="4" t="s">
        <v>122</v>
      </c>
      <c r="D39" s="5" t="s">
        <v>29</v>
      </c>
      <c r="E39" s="6" t="s">
        <v>118</v>
      </c>
      <c r="F39" s="7" t="s">
        <v>31</v>
      </c>
      <c r="G39" s="22"/>
      <c r="H39" s="3"/>
      <c r="I39" s="28" t="s">
        <v>119</v>
      </c>
      <c r="J39" s="9">
        <v>5.3</v>
      </c>
      <c r="K39" s="10">
        <v>0.24</v>
      </c>
      <c r="L39" s="11">
        <f>VLOOKUP(B39,[1]Φύλλο1!$B$2:$K$84,10,FALSE)</f>
        <v>25</v>
      </c>
      <c r="M39" s="12">
        <f t="shared" si="15"/>
        <v>132.5</v>
      </c>
      <c r="N39" s="12">
        <f t="shared" si="15"/>
        <v>31.799999999999997</v>
      </c>
      <c r="O39" s="13">
        <f t="shared" si="1"/>
        <v>164.3</v>
      </c>
      <c r="P39" s="14">
        <v>0</v>
      </c>
      <c r="Q39" s="15">
        <f t="shared" si="16"/>
        <v>0</v>
      </c>
      <c r="R39" s="15">
        <f t="shared" si="16"/>
        <v>0</v>
      </c>
      <c r="S39" s="15">
        <f t="shared" si="3"/>
        <v>0</v>
      </c>
      <c r="T39" s="16">
        <v>0</v>
      </c>
      <c r="U39" s="17">
        <f t="shared" si="17"/>
        <v>0</v>
      </c>
      <c r="V39" s="17">
        <f t="shared" si="17"/>
        <v>0</v>
      </c>
      <c r="W39" s="17">
        <f t="shared" si="5"/>
        <v>0</v>
      </c>
      <c r="X39" s="18">
        <v>0</v>
      </c>
      <c r="Y39" s="19">
        <f t="shared" si="18"/>
        <v>0</v>
      </c>
      <c r="Z39" s="19">
        <f t="shared" si="18"/>
        <v>0</v>
      </c>
      <c r="AA39" s="19">
        <f t="shared" si="7"/>
        <v>0</v>
      </c>
      <c r="AB39" s="20">
        <f t="shared" si="8"/>
        <v>25</v>
      </c>
      <c r="AC39" s="105">
        <f t="shared" si="8"/>
        <v>132.5</v>
      </c>
      <c r="AD39" s="102">
        <f t="shared" si="8"/>
        <v>31.799999999999997</v>
      </c>
      <c r="AE39" s="102">
        <f t="shared" si="8"/>
        <v>164.3</v>
      </c>
      <c r="AF39" s="83" t="str">
        <f t="shared" si="9"/>
        <v>186871 ΚΟΥΒΕΡΤΑ ΥΠΟΘΕΡΜΙΑΣ ΟΛΟΣΩΜΗ ΠΑΙΔΩΝ</v>
      </c>
      <c r="AG39" s="103">
        <f t="shared" si="10"/>
        <v>2.65</v>
      </c>
    </row>
    <row r="40" spans="1:33" ht="210" x14ac:dyDescent="0.25">
      <c r="A40" s="3">
        <v>39</v>
      </c>
      <c r="B40" s="3">
        <v>24788</v>
      </c>
      <c r="C40" s="4" t="s">
        <v>123</v>
      </c>
      <c r="D40" s="5" t="s">
        <v>29</v>
      </c>
      <c r="E40" s="6" t="s">
        <v>124</v>
      </c>
      <c r="F40" s="7" t="s">
        <v>31</v>
      </c>
      <c r="G40" s="22"/>
      <c r="H40" s="3"/>
      <c r="I40" s="28" t="s">
        <v>125</v>
      </c>
      <c r="J40" s="9">
        <v>4.3499999999999996</v>
      </c>
      <c r="K40" s="10">
        <v>0.24</v>
      </c>
      <c r="L40" s="11">
        <f>VLOOKUP(B40,[1]Φύλλο1!$B$2:$K$84,10,FALSE)</f>
        <v>400</v>
      </c>
      <c r="M40" s="12">
        <f t="shared" si="15"/>
        <v>1739.9999999999998</v>
      </c>
      <c r="N40" s="12">
        <f t="shared" si="15"/>
        <v>417.59999999999991</v>
      </c>
      <c r="O40" s="13">
        <f t="shared" si="1"/>
        <v>2157.5999999999995</v>
      </c>
      <c r="P40" s="14">
        <v>300</v>
      </c>
      <c r="Q40" s="15">
        <f t="shared" si="16"/>
        <v>1305</v>
      </c>
      <c r="R40" s="15">
        <f t="shared" si="16"/>
        <v>313.2</v>
      </c>
      <c r="S40" s="15">
        <f t="shared" si="3"/>
        <v>1618.2</v>
      </c>
      <c r="T40" s="16">
        <v>100</v>
      </c>
      <c r="U40" s="17">
        <f t="shared" si="17"/>
        <v>434.99999999999994</v>
      </c>
      <c r="V40" s="17">
        <f t="shared" si="17"/>
        <v>104.39999999999998</v>
      </c>
      <c r="W40" s="17">
        <f t="shared" si="5"/>
        <v>539.39999999999986</v>
      </c>
      <c r="X40" s="18">
        <v>0</v>
      </c>
      <c r="Y40" s="19">
        <f t="shared" si="18"/>
        <v>0</v>
      </c>
      <c r="Z40" s="19">
        <f t="shared" si="18"/>
        <v>0</v>
      </c>
      <c r="AA40" s="19">
        <f t="shared" si="7"/>
        <v>0</v>
      </c>
      <c r="AB40" s="20">
        <f t="shared" si="8"/>
        <v>800</v>
      </c>
      <c r="AC40" s="105">
        <f t="shared" si="8"/>
        <v>3480</v>
      </c>
      <c r="AD40" s="102">
        <f t="shared" si="8"/>
        <v>835.19999999999993</v>
      </c>
      <c r="AE40" s="102">
        <f t="shared" si="8"/>
        <v>4315.1999999999989</v>
      </c>
      <c r="AF40" s="83" t="str">
        <f t="shared" si="9"/>
        <v>24788 ΚΥΚΛΩΜΑ ΑΝΑΙΣΘΗΣΙΑΣ ΕΝΗΛΙΚΩΝ 180CM</v>
      </c>
      <c r="AG40" s="103">
        <f t="shared" si="10"/>
        <v>69.600000000000009</v>
      </c>
    </row>
    <row r="41" spans="1:33" ht="115.5" x14ac:dyDescent="0.25">
      <c r="A41" s="3">
        <v>40</v>
      </c>
      <c r="B41" s="3">
        <v>136886</v>
      </c>
      <c r="C41" s="4" t="s">
        <v>126</v>
      </c>
      <c r="D41" s="5" t="s">
        <v>29</v>
      </c>
      <c r="E41" s="6" t="s">
        <v>127</v>
      </c>
      <c r="F41" s="7" t="s">
        <v>31</v>
      </c>
      <c r="G41" s="22"/>
      <c r="H41" s="3"/>
      <c r="I41" s="8" t="s">
        <v>128</v>
      </c>
      <c r="J41" s="9">
        <v>10</v>
      </c>
      <c r="K41" s="10">
        <v>0.24</v>
      </c>
      <c r="L41" s="11">
        <f>VLOOKUP(B41,[1]Φύλλο1!$B$2:$K$84,10,FALSE)</f>
        <v>20</v>
      </c>
      <c r="M41" s="12">
        <f t="shared" si="15"/>
        <v>200</v>
      </c>
      <c r="N41" s="12">
        <f t="shared" si="15"/>
        <v>48</v>
      </c>
      <c r="O41" s="13">
        <f t="shared" si="1"/>
        <v>248</v>
      </c>
      <c r="P41" s="14">
        <v>10</v>
      </c>
      <c r="Q41" s="15">
        <f t="shared" si="16"/>
        <v>100</v>
      </c>
      <c r="R41" s="15">
        <f t="shared" si="16"/>
        <v>24</v>
      </c>
      <c r="S41" s="15">
        <f t="shared" si="3"/>
        <v>124</v>
      </c>
      <c r="T41" s="16">
        <v>10</v>
      </c>
      <c r="U41" s="17">
        <f t="shared" si="17"/>
        <v>100</v>
      </c>
      <c r="V41" s="17">
        <f t="shared" si="17"/>
        <v>24</v>
      </c>
      <c r="W41" s="17">
        <f t="shared" si="5"/>
        <v>124</v>
      </c>
      <c r="X41" s="18">
        <v>10</v>
      </c>
      <c r="Y41" s="19">
        <f t="shared" si="18"/>
        <v>100</v>
      </c>
      <c r="Z41" s="19">
        <f t="shared" si="18"/>
        <v>24</v>
      </c>
      <c r="AA41" s="19">
        <f t="shared" si="7"/>
        <v>124</v>
      </c>
      <c r="AB41" s="20">
        <f t="shared" si="8"/>
        <v>50</v>
      </c>
      <c r="AC41" s="105">
        <f t="shared" si="8"/>
        <v>500</v>
      </c>
      <c r="AD41" s="102">
        <f t="shared" si="8"/>
        <v>120</v>
      </c>
      <c r="AE41" s="102">
        <f t="shared" si="8"/>
        <v>620</v>
      </c>
      <c r="AF41" s="83" t="str">
        <f t="shared" si="9"/>
        <v>136886 ΛΑΡΥΓΓΙΚΕΣ ΜΑΣΚΕΣ ΑΠΛΕΣ ΝΟ 1</v>
      </c>
      <c r="AG41" s="103">
        <f t="shared" si="10"/>
        <v>10</v>
      </c>
    </row>
    <row r="42" spans="1:33" ht="115.5" x14ac:dyDescent="0.25">
      <c r="A42" s="3">
        <v>41</v>
      </c>
      <c r="B42" s="3">
        <v>136889</v>
      </c>
      <c r="C42" s="4" t="s">
        <v>129</v>
      </c>
      <c r="D42" s="5" t="s">
        <v>29</v>
      </c>
      <c r="E42" s="6" t="s">
        <v>127</v>
      </c>
      <c r="F42" s="7" t="s">
        <v>31</v>
      </c>
      <c r="G42" s="22"/>
      <c r="H42" s="3"/>
      <c r="I42" s="8" t="s">
        <v>130</v>
      </c>
      <c r="J42" s="9">
        <v>5</v>
      </c>
      <c r="K42" s="10">
        <v>0.24</v>
      </c>
      <c r="L42" s="11">
        <f>VLOOKUP(B42,[1]Φύλλο1!$B$2:$K$84,10,FALSE)</f>
        <v>10</v>
      </c>
      <c r="M42" s="12">
        <f t="shared" si="15"/>
        <v>50</v>
      </c>
      <c r="N42" s="12">
        <f t="shared" si="15"/>
        <v>12</v>
      </c>
      <c r="O42" s="13">
        <f t="shared" si="1"/>
        <v>62</v>
      </c>
      <c r="P42" s="14">
        <v>10</v>
      </c>
      <c r="Q42" s="15">
        <f t="shared" si="16"/>
        <v>50</v>
      </c>
      <c r="R42" s="15">
        <f t="shared" si="16"/>
        <v>12</v>
      </c>
      <c r="S42" s="15">
        <f t="shared" si="3"/>
        <v>62</v>
      </c>
      <c r="T42" s="16">
        <v>20</v>
      </c>
      <c r="U42" s="17">
        <f t="shared" si="17"/>
        <v>100</v>
      </c>
      <c r="V42" s="17">
        <f t="shared" si="17"/>
        <v>24</v>
      </c>
      <c r="W42" s="17">
        <f t="shared" si="5"/>
        <v>124</v>
      </c>
      <c r="X42" s="18">
        <v>10</v>
      </c>
      <c r="Y42" s="19">
        <f t="shared" si="18"/>
        <v>50</v>
      </c>
      <c r="Z42" s="19">
        <f t="shared" si="18"/>
        <v>12</v>
      </c>
      <c r="AA42" s="19">
        <f t="shared" si="7"/>
        <v>62</v>
      </c>
      <c r="AB42" s="20">
        <f t="shared" si="8"/>
        <v>50</v>
      </c>
      <c r="AC42" s="105">
        <f t="shared" si="8"/>
        <v>250</v>
      </c>
      <c r="AD42" s="102">
        <f t="shared" si="8"/>
        <v>60</v>
      </c>
      <c r="AE42" s="102">
        <f t="shared" si="8"/>
        <v>310</v>
      </c>
      <c r="AF42" s="83" t="str">
        <f t="shared" si="9"/>
        <v>136889 ΛΑΡΥΓΓΙΚΕΣ ΜΑΣΚΕΣ ΑΠΛΕΣ ΝΟ 2,5</v>
      </c>
      <c r="AG42" s="103">
        <f t="shared" si="10"/>
        <v>5</v>
      </c>
    </row>
    <row r="43" spans="1:33" ht="115.5" x14ac:dyDescent="0.25">
      <c r="A43" s="3">
        <v>42</v>
      </c>
      <c r="B43" s="3">
        <v>136891</v>
      </c>
      <c r="C43" s="4" t="s">
        <v>131</v>
      </c>
      <c r="D43" s="5" t="s">
        <v>29</v>
      </c>
      <c r="E43" s="6" t="s">
        <v>127</v>
      </c>
      <c r="F43" s="7" t="s">
        <v>31</v>
      </c>
      <c r="G43" s="22" t="s">
        <v>132</v>
      </c>
      <c r="H43" s="8">
        <v>3.8</v>
      </c>
      <c r="I43" s="8"/>
      <c r="J43" s="9">
        <v>3.8</v>
      </c>
      <c r="K43" s="10">
        <v>0.24</v>
      </c>
      <c r="L43" s="11">
        <f>VLOOKUP(B43,[1]Φύλλο1!$B$2:$K$84,10,FALSE)</f>
        <v>50</v>
      </c>
      <c r="M43" s="12">
        <f t="shared" si="15"/>
        <v>190</v>
      </c>
      <c r="N43" s="12">
        <f t="shared" si="15"/>
        <v>45.6</v>
      </c>
      <c r="O43" s="13">
        <f t="shared" si="1"/>
        <v>235.6</v>
      </c>
      <c r="P43" s="14">
        <v>10</v>
      </c>
      <c r="Q43" s="15">
        <f t="shared" si="16"/>
        <v>38</v>
      </c>
      <c r="R43" s="15">
        <f t="shared" si="16"/>
        <v>9.1199999999999992</v>
      </c>
      <c r="S43" s="15">
        <f t="shared" si="3"/>
        <v>47.12</v>
      </c>
      <c r="T43" s="16">
        <v>50</v>
      </c>
      <c r="U43" s="17">
        <f t="shared" si="17"/>
        <v>190</v>
      </c>
      <c r="V43" s="17">
        <f t="shared" si="17"/>
        <v>45.6</v>
      </c>
      <c r="W43" s="17">
        <f t="shared" si="5"/>
        <v>235.6</v>
      </c>
      <c r="X43" s="18">
        <v>10</v>
      </c>
      <c r="Y43" s="19">
        <f t="shared" si="18"/>
        <v>38</v>
      </c>
      <c r="Z43" s="19">
        <f t="shared" si="18"/>
        <v>9.1199999999999992</v>
      </c>
      <c r="AA43" s="19">
        <f t="shared" si="7"/>
        <v>47.12</v>
      </c>
      <c r="AB43" s="20">
        <f t="shared" si="8"/>
        <v>120</v>
      </c>
      <c r="AC43" s="105">
        <f t="shared" si="8"/>
        <v>456</v>
      </c>
      <c r="AD43" s="102">
        <f t="shared" si="8"/>
        <v>109.44</v>
      </c>
      <c r="AE43" s="102">
        <f t="shared" si="8"/>
        <v>565.43999999999994</v>
      </c>
      <c r="AF43" s="83" t="str">
        <f t="shared" si="9"/>
        <v>136891 ΛΑΡΥΓΓΙΚΕΣ ΜΑΣΚΕΣ ΑΠΛΕΣ ΝΟ 3</v>
      </c>
      <c r="AG43" s="103">
        <f t="shared" si="10"/>
        <v>9.120000000000001</v>
      </c>
    </row>
    <row r="44" spans="1:33" ht="115.5" x14ac:dyDescent="0.25">
      <c r="A44" s="3">
        <v>43</v>
      </c>
      <c r="B44" s="3">
        <v>136893</v>
      </c>
      <c r="C44" s="4" t="s">
        <v>133</v>
      </c>
      <c r="D44" s="5" t="s">
        <v>29</v>
      </c>
      <c r="E44" s="6" t="s">
        <v>127</v>
      </c>
      <c r="F44" s="7" t="s">
        <v>31</v>
      </c>
      <c r="G44" s="22" t="s">
        <v>134</v>
      </c>
      <c r="H44" s="8">
        <v>3.19</v>
      </c>
      <c r="I44" s="8"/>
      <c r="J44" s="9">
        <v>3.19</v>
      </c>
      <c r="K44" s="10">
        <v>0.24</v>
      </c>
      <c r="L44" s="11">
        <f>VLOOKUP(B44,[1]Φύλλο1!$B$2:$K$84,10,FALSE)</f>
        <v>50</v>
      </c>
      <c r="M44" s="12">
        <f t="shared" si="15"/>
        <v>159.5</v>
      </c>
      <c r="N44" s="12">
        <f t="shared" si="15"/>
        <v>38.28</v>
      </c>
      <c r="O44" s="13">
        <f t="shared" si="1"/>
        <v>197.78</v>
      </c>
      <c r="P44" s="14">
        <v>10</v>
      </c>
      <c r="Q44" s="15">
        <f t="shared" si="16"/>
        <v>31.9</v>
      </c>
      <c r="R44" s="15">
        <f t="shared" si="16"/>
        <v>7.6559999999999997</v>
      </c>
      <c r="S44" s="15">
        <f t="shared" si="3"/>
        <v>39.555999999999997</v>
      </c>
      <c r="T44" s="16">
        <v>30</v>
      </c>
      <c r="U44" s="17">
        <f t="shared" si="17"/>
        <v>95.7</v>
      </c>
      <c r="V44" s="17">
        <f t="shared" si="17"/>
        <v>22.968</v>
      </c>
      <c r="W44" s="17">
        <f t="shared" si="5"/>
        <v>118.66800000000001</v>
      </c>
      <c r="X44" s="18">
        <v>10</v>
      </c>
      <c r="Y44" s="19">
        <f t="shared" si="18"/>
        <v>31.9</v>
      </c>
      <c r="Z44" s="19">
        <f t="shared" si="18"/>
        <v>7.6559999999999997</v>
      </c>
      <c r="AA44" s="19">
        <f t="shared" si="7"/>
        <v>39.555999999999997</v>
      </c>
      <c r="AB44" s="20">
        <f t="shared" si="8"/>
        <v>100</v>
      </c>
      <c r="AC44" s="105">
        <f t="shared" si="8"/>
        <v>319</v>
      </c>
      <c r="AD44" s="102">
        <f t="shared" si="8"/>
        <v>76.56</v>
      </c>
      <c r="AE44" s="102">
        <f t="shared" si="8"/>
        <v>395.56</v>
      </c>
      <c r="AF44" s="83" t="str">
        <f t="shared" si="9"/>
        <v>136893 ΛΑΡΥΓΓΙΚΕΣ ΜΑΣΚΕΣ ΑΠΛΕΣ ΝΟ 4</v>
      </c>
      <c r="AG44" s="103">
        <f t="shared" si="10"/>
        <v>6.38</v>
      </c>
    </row>
    <row r="45" spans="1:33" ht="115.5" x14ac:dyDescent="0.25">
      <c r="A45" s="3">
        <v>44</v>
      </c>
      <c r="B45" s="3">
        <v>136894</v>
      </c>
      <c r="C45" s="4" t="s">
        <v>135</v>
      </c>
      <c r="D45" s="5" t="s">
        <v>29</v>
      </c>
      <c r="E45" s="6" t="s">
        <v>127</v>
      </c>
      <c r="F45" s="7" t="s">
        <v>31</v>
      </c>
      <c r="G45" s="22" t="s">
        <v>136</v>
      </c>
      <c r="H45" s="8">
        <v>3.19</v>
      </c>
      <c r="I45" s="8"/>
      <c r="J45" s="9">
        <v>3.19</v>
      </c>
      <c r="K45" s="10">
        <v>0.24</v>
      </c>
      <c r="L45" s="11">
        <f>VLOOKUP(B45,[1]Φύλλο1!$B$2:$K$84,10,FALSE)</f>
        <v>50</v>
      </c>
      <c r="M45" s="12">
        <f t="shared" si="15"/>
        <v>159.5</v>
      </c>
      <c r="N45" s="12">
        <f t="shared" si="15"/>
        <v>38.28</v>
      </c>
      <c r="O45" s="13">
        <f t="shared" si="1"/>
        <v>197.78</v>
      </c>
      <c r="P45" s="14">
        <v>10</v>
      </c>
      <c r="Q45" s="15">
        <f t="shared" si="16"/>
        <v>31.9</v>
      </c>
      <c r="R45" s="15">
        <f t="shared" si="16"/>
        <v>7.6559999999999997</v>
      </c>
      <c r="S45" s="15">
        <f t="shared" si="3"/>
        <v>39.555999999999997</v>
      </c>
      <c r="T45" s="16">
        <v>30</v>
      </c>
      <c r="U45" s="17">
        <f t="shared" si="17"/>
        <v>95.7</v>
      </c>
      <c r="V45" s="17">
        <f t="shared" si="17"/>
        <v>22.968</v>
      </c>
      <c r="W45" s="17">
        <f t="shared" si="5"/>
        <v>118.66800000000001</v>
      </c>
      <c r="X45" s="18">
        <v>10</v>
      </c>
      <c r="Y45" s="19">
        <f t="shared" si="18"/>
        <v>31.9</v>
      </c>
      <c r="Z45" s="19">
        <f t="shared" si="18"/>
        <v>7.6559999999999997</v>
      </c>
      <c r="AA45" s="19">
        <f t="shared" si="7"/>
        <v>39.555999999999997</v>
      </c>
      <c r="AB45" s="20">
        <f t="shared" si="8"/>
        <v>100</v>
      </c>
      <c r="AC45" s="105">
        <f t="shared" si="8"/>
        <v>319</v>
      </c>
      <c r="AD45" s="102">
        <f t="shared" si="8"/>
        <v>76.56</v>
      </c>
      <c r="AE45" s="102">
        <f t="shared" si="8"/>
        <v>395.56</v>
      </c>
      <c r="AF45" s="83" t="str">
        <f t="shared" si="9"/>
        <v>136894 ΛΑΡΥΓΓΙΚΕΣ ΜΑΣΚΕΣ ΑΠΛΕΣ ΝΟ 5</v>
      </c>
      <c r="AG45" s="103">
        <f t="shared" si="10"/>
        <v>6.38</v>
      </c>
    </row>
    <row r="46" spans="1:33" ht="157.5" x14ac:dyDescent="0.25">
      <c r="A46" s="3">
        <v>45</v>
      </c>
      <c r="B46" s="3">
        <v>186880</v>
      </c>
      <c r="C46" s="4" t="s">
        <v>137</v>
      </c>
      <c r="D46" s="5" t="s">
        <v>29</v>
      </c>
      <c r="E46" s="6" t="s">
        <v>138</v>
      </c>
      <c r="F46" s="30" t="s">
        <v>31</v>
      </c>
      <c r="G46" s="31" t="s">
        <v>139</v>
      </c>
      <c r="H46" s="8">
        <v>26</v>
      </c>
      <c r="I46" s="8"/>
      <c r="J46" s="35">
        <v>26</v>
      </c>
      <c r="K46" s="10">
        <v>0.24</v>
      </c>
      <c r="L46" s="11">
        <f>VLOOKUP(B46,[1]Φύλλο1!$B$2:$K$84,10,FALSE)</f>
        <v>500</v>
      </c>
      <c r="M46" s="12">
        <f t="shared" si="15"/>
        <v>13000</v>
      </c>
      <c r="N46" s="12">
        <f t="shared" si="15"/>
        <v>3120</v>
      </c>
      <c r="O46" s="13">
        <f t="shared" si="1"/>
        <v>16120</v>
      </c>
      <c r="P46" s="14">
        <v>0</v>
      </c>
      <c r="Q46" s="15">
        <f t="shared" si="16"/>
        <v>0</v>
      </c>
      <c r="R46" s="15">
        <f t="shared" si="16"/>
        <v>0</v>
      </c>
      <c r="S46" s="15">
        <f t="shared" si="3"/>
        <v>0</v>
      </c>
      <c r="T46" s="16">
        <v>200</v>
      </c>
      <c r="U46" s="17">
        <f t="shared" si="17"/>
        <v>5200</v>
      </c>
      <c r="V46" s="17">
        <f t="shared" si="17"/>
        <v>1248</v>
      </c>
      <c r="W46" s="17">
        <f t="shared" si="5"/>
        <v>6448</v>
      </c>
      <c r="X46" s="18">
        <v>0</v>
      </c>
      <c r="Y46" s="19">
        <f t="shared" si="18"/>
        <v>0</v>
      </c>
      <c r="Z46" s="19">
        <f t="shared" si="18"/>
        <v>0</v>
      </c>
      <c r="AA46" s="19">
        <f t="shared" si="7"/>
        <v>0</v>
      </c>
      <c r="AB46" s="20">
        <f t="shared" si="8"/>
        <v>700</v>
      </c>
      <c r="AC46" s="105">
        <f t="shared" si="8"/>
        <v>18200</v>
      </c>
      <c r="AD46" s="102">
        <f t="shared" si="8"/>
        <v>4368</v>
      </c>
      <c r="AE46" s="102">
        <f t="shared" si="8"/>
        <v>22568</v>
      </c>
      <c r="AF46" s="83" t="str">
        <f t="shared" si="9"/>
        <v>186880 ΜΕΤΩΠΙΑΙΟΣ ΑΙΣΘΗΤΗΡΑΣ ΜΕΤΡΗΣΗΣ ΒΑΘΟΥΣ ΑΝΑΙΣΘΗΣΙΑΣ Μ.Χ. ΕΝΗΛΙΚΩΝ</v>
      </c>
      <c r="AG46" s="103">
        <f t="shared" si="10"/>
        <v>364</v>
      </c>
    </row>
    <row r="47" spans="1:33" ht="157.5" x14ac:dyDescent="0.25">
      <c r="A47" s="3">
        <v>46</v>
      </c>
      <c r="B47" s="3">
        <v>21153</v>
      </c>
      <c r="C47" s="4" t="s">
        <v>140</v>
      </c>
      <c r="D47" s="5" t="s">
        <v>29</v>
      </c>
      <c r="E47" s="6" t="s">
        <v>141</v>
      </c>
      <c r="F47" s="30" t="s">
        <v>31</v>
      </c>
      <c r="G47" s="31"/>
      <c r="H47" s="34"/>
      <c r="I47" s="28" t="s">
        <v>142</v>
      </c>
      <c r="J47" s="35">
        <v>7.99</v>
      </c>
      <c r="K47" s="10">
        <v>0.24</v>
      </c>
      <c r="L47" s="11">
        <f>VLOOKUP(B47,[1]Φύλλο1!$B$2:$K$84,10,FALSE)</f>
        <v>500</v>
      </c>
      <c r="M47" s="12">
        <f t="shared" si="15"/>
        <v>3995</v>
      </c>
      <c r="N47" s="12">
        <f t="shared" si="15"/>
        <v>958.8</v>
      </c>
      <c r="O47" s="13">
        <f t="shared" si="1"/>
        <v>4953.8</v>
      </c>
      <c r="P47" s="14">
        <v>0</v>
      </c>
      <c r="Q47" s="15">
        <f t="shared" si="16"/>
        <v>0</v>
      </c>
      <c r="R47" s="15">
        <f t="shared" si="16"/>
        <v>0</v>
      </c>
      <c r="S47" s="15">
        <f t="shared" si="3"/>
        <v>0</v>
      </c>
      <c r="T47" s="16">
        <v>0</v>
      </c>
      <c r="U47" s="17">
        <f t="shared" si="17"/>
        <v>0</v>
      </c>
      <c r="V47" s="17">
        <f t="shared" si="17"/>
        <v>0</v>
      </c>
      <c r="W47" s="17">
        <f t="shared" si="5"/>
        <v>0</v>
      </c>
      <c r="X47" s="18">
        <v>0</v>
      </c>
      <c r="Y47" s="19">
        <f t="shared" si="18"/>
        <v>0</v>
      </c>
      <c r="Z47" s="19">
        <f t="shared" si="18"/>
        <v>0</v>
      </c>
      <c r="AA47" s="19">
        <f t="shared" si="7"/>
        <v>0</v>
      </c>
      <c r="AB47" s="20">
        <f t="shared" si="8"/>
        <v>500</v>
      </c>
      <c r="AC47" s="105">
        <f t="shared" si="8"/>
        <v>3995</v>
      </c>
      <c r="AD47" s="102">
        <f t="shared" si="8"/>
        <v>958.8</v>
      </c>
      <c r="AE47" s="102">
        <f t="shared" si="8"/>
        <v>4953.8</v>
      </c>
      <c r="AF47" s="83" t="str">
        <f t="shared" si="9"/>
        <v>21153 ΜΟΡΦΟΜΕΤΑΤΡΟΠΕΑΣ ΠΙΕΣΕΩΝ (ΤΥΠΟΥ TRANS PACK)</v>
      </c>
      <c r="AG47" s="103">
        <f t="shared" si="10"/>
        <v>79.900000000000006</v>
      </c>
    </row>
    <row r="48" spans="1:33" ht="115.5" x14ac:dyDescent="0.25">
      <c r="A48" s="3">
        <v>47</v>
      </c>
      <c r="B48" s="3">
        <v>262217</v>
      </c>
      <c r="C48" s="46" t="s">
        <v>143</v>
      </c>
      <c r="D48" s="5" t="s">
        <v>29</v>
      </c>
      <c r="E48" s="6" t="s">
        <v>144</v>
      </c>
      <c r="F48" s="30" t="s">
        <v>89</v>
      </c>
      <c r="G48" s="31"/>
      <c r="H48" s="34"/>
      <c r="I48" s="47" t="s">
        <v>145</v>
      </c>
      <c r="J48" s="48">
        <v>14.9</v>
      </c>
      <c r="K48" s="10">
        <v>0.24</v>
      </c>
      <c r="L48" s="11">
        <f>VLOOKUP(B48,[1]Φύλλο1!$B$2:$K$84,10,FALSE)</f>
        <v>50</v>
      </c>
      <c r="M48" s="12">
        <f t="shared" si="15"/>
        <v>745</v>
      </c>
      <c r="N48" s="12">
        <f t="shared" si="15"/>
        <v>178.79999999999998</v>
      </c>
      <c r="O48" s="13">
        <f t="shared" si="1"/>
        <v>923.8</v>
      </c>
      <c r="P48" s="14">
        <v>30</v>
      </c>
      <c r="Q48" s="15">
        <f t="shared" si="16"/>
        <v>447</v>
      </c>
      <c r="R48" s="15">
        <f t="shared" si="16"/>
        <v>107.28</v>
      </c>
      <c r="S48" s="15">
        <f t="shared" si="3"/>
        <v>554.28</v>
      </c>
      <c r="T48" s="16">
        <v>0</v>
      </c>
      <c r="U48" s="17">
        <f t="shared" si="17"/>
        <v>0</v>
      </c>
      <c r="V48" s="17">
        <f t="shared" si="17"/>
        <v>0</v>
      </c>
      <c r="W48" s="17">
        <f t="shared" si="5"/>
        <v>0</v>
      </c>
      <c r="X48" s="18">
        <v>0</v>
      </c>
      <c r="Y48" s="19">
        <f t="shared" si="18"/>
        <v>0</v>
      </c>
      <c r="Z48" s="19">
        <f t="shared" si="18"/>
        <v>0</v>
      </c>
      <c r="AA48" s="19">
        <f t="shared" si="7"/>
        <v>0</v>
      </c>
      <c r="AB48" s="20">
        <f t="shared" si="8"/>
        <v>80</v>
      </c>
      <c r="AC48" s="105">
        <f t="shared" si="8"/>
        <v>1192</v>
      </c>
      <c r="AD48" s="102">
        <f t="shared" si="8"/>
        <v>286.08</v>
      </c>
      <c r="AE48" s="102">
        <f t="shared" si="8"/>
        <v>1478.08</v>
      </c>
      <c r="AF48" s="83" t="str">
        <f t="shared" si="9"/>
        <v>262217 ΝΑΤΡΑΣΒΕΣΤΟΣ ΣΕ ΚΛΕΙΣΤΗ ΣΥΣΚΕΥΑΣΙΑ ΤΥΠΟΥ CLIC</v>
      </c>
      <c r="AG48" s="103">
        <f t="shared" si="10"/>
        <v>23.84</v>
      </c>
    </row>
    <row r="49" spans="1:33" ht="115.5" x14ac:dyDescent="0.25">
      <c r="A49" s="3">
        <v>48</v>
      </c>
      <c r="B49" s="49">
        <v>21060</v>
      </c>
      <c r="C49" s="39" t="s">
        <v>146</v>
      </c>
      <c r="D49" s="5" t="s">
        <v>29</v>
      </c>
      <c r="E49" s="6" t="s">
        <v>147</v>
      </c>
      <c r="F49" s="50" t="s">
        <v>148</v>
      </c>
      <c r="G49" s="24"/>
      <c r="H49" s="3"/>
      <c r="I49" s="28" t="s">
        <v>149</v>
      </c>
      <c r="J49" s="9">
        <v>3</v>
      </c>
      <c r="K49" s="10">
        <v>0.24</v>
      </c>
      <c r="L49" s="11">
        <f>VLOOKUP(B49,[1]Φύλλο1!$B$2:$K$84,10,FALSE)</f>
        <v>100</v>
      </c>
      <c r="M49" s="12">
        <f t="shared" si="15"/>
        <v>300</v>
      </c>
      <c r="N49" s="12">
        <f t="shared" si="15"/>
        <v>72</v>
      </c>
      <c r="O49" s="13">
        <f t="shared" si="1"/>
        <v>372</v>
      </c>
      <c r="P49" s="14">
        <v>40</v>
      </c>
      <c r="Q49" s="15">
        <f t="shared" si="16"/>
        <v>120</v>
      </c>
      <c r="R49" s="15">
        <f t="shared" si="16"/>
        <v>28.799999999999997</v>
      </c>
      <c r="S49" s="15">
        <f t="shared" si="3"/>
        <v>148.80000000000001</v>
      </c>
      <c r="T49" s="16">
        <v>50</v>
      </c>
      <c r="U49" s="17">
        <f t="shared" si="17"/>
        <v>150</v>
      </c>
      <c r="V49" s="17">
        <f t="shared" si="17"/>
        <v>36</v>
      </c>
      <c r="W49" s="17">
        <f t="shared" si="5"/>
        <v>186</v>
      </c>
      <c r="X49" s="18">
        <v>0</v>
      </c>
      <c r="Y49" s="19">
        <f t="shared" si="18"/>
        <v>0</v>
      </c>
      <c r="Z49" s="19">
        <f t="shared" si="18"/>
        <v>0</v>
      </c>
      <c r="AA49" s="19">
        <f t="shared" si="7"/>
        <v>0</v>
      </c>
      <c r="AB49" s="20">
        <f t="shared" si="8"/>
        <v>190</v>
      </c>
      <c r="AC49" s="105">
        <f t="shared" si="8"/>
        <v>570</v>
      </c>
      <c r="AD49" s="102">
        <f t="shared" si="8"/>
        <v>136.80000000000001</v>
      </c>
      <c r="AE49" s="102">
        <f t="shared" si="8"/>
        <v>706.8</v>
      </c>
      <c r="AF49" s="83" t="str">
        <f t="shared" si="9"/>
        <v>21060 ΝΑΤΡΑΣΒΕΣΤΟΣ</v>
      </c>
      <c r="AG49" s="103">
        <f t="shared" si="10"/>
        <v>11.4</v>
      </c>
    </row>
    <row r="50" spans="1:33" ht="105" x14ac:dyDescent="0.25">
      <c r="A50" s="3">
        <v>49</v>
      </c>
      <c r="B50" s="3">
        <v>204910</v>
      </c>
      <c r="C50" s="4" t="s">
        <v>150</v>
      </c>
      <c r="D50" s="5" t="s">
        <v>29</v>
      </c>
      <c r="E50" s="6" t="s">
        <v>151</v>
      </c>
      <c r="F50" s="7" t="s">
        <v>31</v>
      </c>
      <c r="G50" s="22"/>
      <c r="H50" s="3"/>
      <c r="I50" s="28" t="s">
        <v>152</v>
      </c>
      <c r="J50" s="9">
        <v>11.8</v>
      </c>
      <c r="K50" s="10">
        <v>0.24</v>
      </c>
      <c r="L50" s="11">
        <f>VLOOKUP(B50,[1]Φύλλο1!$B$2:$K$84,10,FALSE)</f>
        <v>20</v>
      </c>
      <c r="M50" s="12">
        <f t="shared" si="15"/>
        <v>236</v>
      </c>
      <c r="N50" s="12">
        <f t="shared" si="15"/>
        <v>56.64</v>
      </c>
      <c r="O50" s="13">
        <f t="shared" si="1"/>
        <v>292.64</v>
      </c>
      <c r="P50" s="14">
        <v>15</v>
      </c>
      <c r="Q50" s="15">
        <f t="shared" si="16"/>
        <v>177</v>
      </c>
      <c r="R50" s="15">
        <f t="shared" si="16"/>
        <v>42.48</v>
      </c>
      <c r="S50" s="15">
        <f t="shared" si="3"/>
        <v>219.48</v>
      </c>
      <c r="T50" s="16">
        <v>20</v>
      </c>
      <c r="U50" s="17">
        <f t="shared" si="17"/>
        <v>236</v>
      </c>
      <c r="V50" s="17">
        <f t="shared" si="17"/>
        <v>56.64</v>
      </c>
      <c r="W50" s="17">
        <f t="shared" si="5"/>
        <v>292.64</v>
      </c>
      <c r="X50" s="18">
        <v>0</v>
      </c>
      <c r="Y50" s="19">
        <f t="shared" si="18"/>
        <v>0</v>
      </c>
      <c r="Z50" s="19">
        <f t="shared" si="18"/>
        <v>0</v>
      </c>
      <c r="AA50" s="19">
        <f t="shared" si="7"/>
        <v>0</v>
      </c>
      <c r="AB50" s="20">
        <f t="shared" si="8"/>
        <v>55</v>
      </c>
      <c r="AC50" s="105">
        <f t="shared" si="8"/>
        <v>649</v>
      </c>
      <c r="AD50" s="102">
        <f t="shared" si="8"/>
        <v>155.76</v>
      </c>
      <c r="AE50" s="102">
        <f t="shared" si="8"/>
        <v>804.76</v>
      </c>
      <c r="AF50" s="83" t="str">
        <f t="shared" si="9"/>
        <v>204910 ΠΡΟΣΩΠΙΔΕΣ ΧΟΡΗΓΗΣΗΣ ΑΝΑΙΣΘΗΣΙΑΣ ΠΟΛΛΑΠΛΩΝ ΧΡΗΣΕΩΝ ΝΟ 0-5</v>
      </c>
      <c r="AG50" s="103">
        <f t="shared" si="10"/>
        <v>12.98</v>
      </c>
    </row>
    <row r="51" spans="1:33" ht="52.5" x14ac:dyDescent="0.25">
      <c r="A51" s="3">
        <v>50</v>
      </c>
      <c r="B51" s="8">
        <v>323142</v>
      </c>
      <c r="C51" s="4" t="s">
        <v>153</v>
      </c>
      <c r="D51" s="5" t="s">
        <v>29</v>
      </c>
      <c r="E51" s="6" t="s">
        <v>154</v>
      </c>
      <c r="F51" s="30" t="s">
        <v>89</v>
      </c>
      <c r="G51" s="51"/>
      <c r="H51" s="3"/>
      <c r="I51" s="28" t="s">
        <v>155</v>
      </c>
      <c r="J51" s="9">
        <v>0.84</v>
      </c>
      <c r="K51" s="10">
        <v>0.24</v>
      </c>
      <c r="L51" s="11">
        <f>VLOOKUP(B51,[1]Φύλλο1!$B$2:$K$84,10,FALSE)</f>
        <v>20</v>
      </c>
      <c r="M51" s="12">
        <f t="shared" ref="M51:N66" si="19">L51*J51</f>
        <v>16.8</v>
      </c>
      <c r="N51" s="12">
        <f t="shared" si="19"/>
        <v>4.032</v>
      </c>
      <c r="O51" s="13">
        <f t="shared" si="1"/>
        <v>20.832000000000001</v>
      </c>
      <c r="P51" s="14">
        <v>0</v>
      </c>
      <c r="Q51" s="15">
        <f t="shared" ref="Q51:R66" si="20">P51*J51</f>
        <v>0</v>
      </c>
      <c r="R51" s="15">
        <f t="shared" si="20"/>
        <v>0</v>
      </c>
      <c r="S51" s="15">
        <f t="shared" si="3"/>
        <v>0</v>
      </c>
      <c r="T51" s="16">
        <v>20</v>
      </c>
      <c r="U51" s="17">
        <f t="shared" ref="U51:V66" si="21">T51*J51</f>
        <v>16.8</v>
      </c>
      <c r="V51" s="17">
        <f t="shared" si="21"/>
        <v>4.032</v>
      </c>
      <c r="W51" s="17">
        <f t="shared" si="5"/>
        <v>20.832000000000001</v>
      </c>
      <c r="X51" s="18">
        <v>0</v>
      </c>
      <c r="Y51" s="19">
        <f t="shared" ref="Y51:Z66" si="22">X51*J51</f>
        <v>0</v>
      </c>
      <c r="Z51" s="19">
        <f t="shared" si="22"/>
        <v>0</v>
      </c>
      <c r="AA51" s="19">
        <f t="shared" si="7"/>
        <v>0</v>
      </c>
      <c r="AB51" s="20">
        <f t="shared" si="8"/>
        <v>40</v>
      </c>
      <c r="AC51" s="105">
        <f t="shared" si="8"/>
        <v>33.6</v>
      </c>
      <c r="AD51" s="102">
        <f t="shared" si="8"/>
        <v>8.0640000000000001</v>
      </c>
      <c r="AE51" s="102">
        <f t="shared" si="8"/>
        <v>41.664000000000001</v>
      </c>
      <c r="AF51" s="83" t="str">
        <f t="shared" si="9"/>
        <v>323142 ΠΡΟΣΩΠΙΔΑ ΜΙΑΣ ΧΡΗΣΕΩΣ ΜΕ ΑΕΡΟΘΑΛΑΜΟ</v>
      </c>
      <c r="AG51" s="103">
        <f t="shared" si="10"/>
        <v>0.67200000000000004</v>
      </c>
    </row>
    <row r="52" spans="1:33" ht="52.5" x14ac:dyDescent="0.25">
      <c r="A52" s="3">
        <v>51</v>
      </c>
      <c r="B52" s="3">
        <v>204923</v>
      </c>
      <c r="C52" s="4" t="s">
        <v>156</v>
      </c>
      <c r="D52" s="5" t="s">
        <v>29</v>
      </c>
      <c r="E52" s="6" t="s">
        <v>157</v>
      </c>
      <c r="F52" s="7" t="s">
        <v>31</v>
      </c>
      <c r="G52" s="22"/>
      <c r="H52" s="3"/>
      <c r="I52" s="28" t="s">
        <v>158</v>
      </c>
      <c r="J52" s="9">
        <v>1.45</v>
      </c>
      <c r="K52" s="10">
        <v>0.24</v>
      </c>
      <c r="L52" s="11">
        <f>VLOOKUP(B52,[1]Φύλλο1!$B$2:$K$84,10,FALSE)</f>
        <v>80</v>
      </c>
      <c r="M52" s="12">
        <f t="shared" si="19"/>
        <v>116</v>
      </c>
      <c r="N52" s="12">
        <f t="shared" si="19"/>
        <v>27.84</v>
      </c>
      <c r="O52" s="13">
        <f t="shared" si="1"/>
        <v>143.84</v>
      </c>
      <c r="P52" s="14">
        <v>120</v>
      </c>
      <c r="Q52" s="15">
        <f t="shared" si="20"/>
        <v>174</v>
      </c>
      <c r="R52" s="15">
        <f t="shared" si="20"/>
        <v>41.76</v>
      </c>
      <c r="S52" s="15">
        <f t="shared" si="3"/>
        <v>215.76</v>
      </c>
      <c r="T52" s="16">
        <v>60</v>
      </c>
      <c r="U52" s="17">
        <f t="shared" si="21"/>
        <v>87</v>
      </c>
      <c r="V52" s="17">
        <f t="shared" si="21"/>
        <v>20.88</v>
      </c>
      <c r="W52" s="17">
        <f t="shared" si="5"/>
        <v>107.88</v>
      </c>
      <c r="X52" s="18">
        <v>0</v>
      </c>
      <c r="Y52" s="19">
        <f t="shared" si="22"/>
        <v>0</v>
      </c>
      <c r="Z52" s="19">
        <f t="shared" si="22"/>
        <v>0</v>
      </c>
      <c r="AA52" s="19">
        <f t="shared" si="7"/>
        <v>0</v>
      </c>
      <c r="AB52" s="20">
        <f t="shared" si="8"/>
        <v>260</v>
      </c>
      <c r="AC52" s="105">
        <f t="shared" si="8"/>
        <v>377</v>
      </c>
      <c r="AD52" s="102">
        <f t="shared" si="8"/>
        <v>90.47999999999999</v>
      </c>
      <c r="AE52" s="102">
        <f t="shared" si="8"/>
        <v>467.48</v>
      </c>
      <c r="AF52" s="83" t="str">
        <f t="shared" si="9"/>
        <v>204923 ΡΙΝΟΦΑΡΥΓΓΙΚΟΣ ΑΕΡΑΓΩΓΟΣ ΤΥΠΟΥ CONNELL ΝΟ ΑΠΟ 6 ΜΜ ΕΩΣ 8,5 ΜΜ</v>
      </c>
      <c r="AG52" s="103">
        <f t="shared" si="10"/>
        <v>7.54</v>
      </c>
    </row>
    <row r="53" spans="1:33" ht="94.5" x14ac:dyDescent="0.25">
      <c r="A53" s="3">
        <v>52</v>
      </c>
      <c r="B53" s="3">
        <v>204924</v>
      </c>
      <c r="C53" s="4" t="s">
        <v>159</v>
      </c>
      <c r="D53" s="5" t="s">
        <v>29</v>
      </c>
      <c r="E53" s="6" t="s">
        <v>160</v>
      </c>
      <c r="F53" s="30" t="s">
        <v>31</v>
      </c>
      <c r="G53" s="31"/>
      <c r="H53" s="34"/>
      <c r="I53" s="28" t="s">
        <v>161</v>
      </c>
      <c r="J53" s="35">
        <v>130</v>
      </c>
      <c r="K53" s="10">
        <v>0.13</v>
      </c>
      <c r="L53" s="11">
        <f>VLOOKUP(B53,[1]Φύλλο1!$B$2:$K$84,10,FALSE)</f>
        <v>45</v>
      </c>
      <c r="M53" s="12">
        <f t="shared" si="19"/>
        <v>5850</v>
      </c>
      <c r="N53" s="12">
        <f t="shared" si="19"/>
        <v>760.5</v>
      </c>
      <c r="O53" s="13">
        <f t="shared" si="1"/>
        <v>6610.5</v>
      </c>
      <c r="P53" s="14">
        <v>2</v>
      </c>
      <c r="Q53" s="15">
        <f t="shared" si="20"/>
        <v>260</v>
      </c>
      <c r="R53" s="15">
        <f t="shared" si="20"/>
        <v>33.800000000000004</v>
      </c>
      <c r="S53" s="15">
        <f t="shared" si="3"/>
        <v>293.8</v>
      </c>
      <c r="T53" s="16">
        <v>5</v>
      </c>
      <c r="U53" s="17">
        <f t="shared" si="21"/>
        <v>650</v>
      </c>
      <c r="V53" s="17">
        <f t="shared" si="21"/>
        <v>84.5</v>
      </c>
      <c r="W53" s="17">
        <f t="shared" si="5"/>
        <v>734.5</v>
      </c>
      <c r="X53" s="18">
        <v>0</v>
      </c>
      <c r="Y53" s="19">
        <f t="shared" si="22"/>
        <v>0</v>
      </c>
      <c r="Z53" s="19">
        <f t="shared" si="22"/>
        <v>0</v>
      </c>
      <c r="AA53" s="19">
        <f t="shared" si="7"/>
        <v>0</v>
      </c>
      <c r="AB53" s="20">
        <f t="shared" si="8"/>
        <v>52</v>
      </c>
      <c r="AC53" s="105">
        <f t="shared" si="8"/>
        <v>6760</v>
      </c>
      <c r="AD53" s="102">
        <f t="shared" si="8"/>
        <v>878.8</v>
      </c>
      <c r="AE53" s="102">
        <f t="shared" si="8"/>
        <v>7638.8</v>
      </c>
      <c r="AF53" s="83" t="str">
        <f t="shared" si="9"/>
        <v>204924 ΣΕΤ ΔΙΑΔΕΡΜΙΚΗΣ ΤΡΑΧΕΙΟΣΤΟΜΙΑΣ ΜΕ ΔΙΑΣΤΟΛΕΑ ΚΑΙ ΟΔΗΓΟ</v>
      </c>
      <c r="AG53" s="103">
        <f t="shared" si="10"/>
        <v>135.19999999999999</v>
      </c>
    </row>
    <row r="54" spans="1:33" ht="42" x14ac:dyDescent="0.25">
      <c r="A54" s="3">
        <v>53</v>
      </c>
      <c r="B54" s="3">
        <v>136865</v>
      </c>
      <c r="C54" s="4" t="s">
        <v>162</v>
      </c>
      <c r="D54" s="5" t="s">
        <v>29</v>
      </c>
      <c r="E54" s="6" t="s">
        <v>163</v>
      </c>
      <c r="F54" s="30" t="s">
        <v>31</v>
      </c>
      <c r="G54" s="31"/>
      <c r="H54" s="34"/>
      <c r="I54" s="28" t="s">
        <v>164</v>
      </c>
      <c r="J54" s="35">
        <v>120</v>
      </c>
      <c r="K54" s="10">
        <v>0.13</v>
      </c>
      <c r="L54" s="11">
        <f>VLOOKUP(B54,[1]Φύλλο1!$B$2:$K$84,10,FALSE)</f>
        <v>1</v>
      </c>
      <c r="M54" s="12">
        <f t="shared" si="19"/>
        <v>120</v>
      </c>
      <c r="N54" s="12">
        <f t="shared" si="19"/>
        <v>15.600000000000001</v>
      </c>
      <c r="O54" s="13">
        <f t="shared" si="1"/>
        <v>135.6</v>
      </c>
      <c r="P54" s="14">
        <v>2</v>
      </c>
      <c r="Q54" s="15">
        <f t="shared" si="20"/>
        <v>240</v>
      </c>
      <c r="R54" s="15">
        <f t="shared" si="20"/>
        <v>31.200000000000003</v>
      </c>
      <c r="S54" s="15">
        <f t="shared" si="3"/>
        <v>271.2</v>
      </c>
      <c r="T54" s="16">
        <v>2</v>
      </c>
      <c r="U54" s="17">
        <f t="shared" si="21"/>
        <v>240</v>
      </c>
      <c r="V54" s="17">
        <f t="shared" si="21"/>
        <v>31.200000000000003</v>
      </c>
      <c r="W54" s="17">
        <f t="shared" si="5"/>
        <v>271.2</v>
      </c>
      <c r="X54" s="18">
        <v>0</v>
      </c>
      <c r="Y54" s="19">
        <f t="shared" si="22"/>
        <v>0</v>
      </c>
      <c r="Z54" s="19">
        <f t="shared" si="22"/>
        <v>0</v>
      </c>
      <c r="AA54" s="19">
        <f t="shared" si="7"/>
        <v>0</v>
      </c>
      <c r="AB54" s="20">
        <f t="shared" si="8"/>
        <v>5</v>
      </c>
      <c r="AC54" s="105">
        <f t="shared" si="8"/>
        <v>600</v>
      </c>
      <c r="AD54" s="102">
        <f t="shared" si="8"/>
        <v>78</v>
      </c>
      <c r="AE54" s="102">
        <f t="shared" si="8"/>
        <v>678</v>
      </c>
      <c r="AF54" s="83" t="str">
        <f t="shared" si="9"/>
        <v>136865 ΣΕΤ ΕΠΕΙΓΟΥΣΑΣ ΤΡΑΧΕΙΟΣΤΟΜΙΑΣ ΝΟ 6</v>
      </c>
      <c r="AG54" s="103">
        <f t="shared" si="10"/>
        <v>12</v>
      </c>
    </row>
    <row r="55" spans="1:33" ht="105" x14ac:dyDescent="0.25">
      <c r="A55" s="3">
        <v>54</v>
      </c>
      <c r="B55" s="3">
        <v>136866</v>
      </c>
      <c r="C55" s="4" t="s">
        <v>165</v>
      </c>
      <c r="D55" s="5" t="s">
        <v>29</v>
      </c>
      <c r="E55" s="6" t="s">
        <v>166</v>
      </c>
      <c r="F55" s="7" t="s">
        <v>31</v>
      </c>
      <c r="G55" s="22" t="s">
        <v>167</v>
      </c>
      <c r="I55" s="28" t="s">
        <v>168</v>
      </c>
      <c r="J55" s="9">
        <v>8.9</v>
      </c>
      <c r="K55" s="10">
        <v>0.24</v>
      </c>
      <c r="L55" s="11">
        <f>VLOOKUP(B55,[1]Φύλλο1!$B$2:$K$84,10,FALSE)</f>
        <v>500</v>
      </c>
      <c r="M55" s="12">
        <f t="shared" si="19"/>
        <v>4450</v>
      </c>
      <c r="N55" s="12">
        <f t="shared" si="19"/>
        <v>1068</v>
      </c>
      <c r="O55" s="13">
        <f t="shared" si="1"/>
        <v>5518</v>
      </c>
      <c r="P55" s="14">
        <v>60</v>
      </c>
      <c r="Q55" s="15">
        <f t="shared" si="20"/>
        <v>534</v>
      </c>
      <c r="R55" s="15">
        <f t="shared" si="20"/>
        <v>128.16</v>
      </c>
      <c r="S55" s="15">
        <f t="shared" si="3"/>
        <v>662.16</v>
      </c>
      <c r="T55" s="16">
        <v>50</v>
      </c>
      <c r="U55" s="17">
        <f t="shared" si="21"/>
        <v>445</v>
      </c>
      <c r="V55" s="17">
        <f t="shared" si="21"/>
        <v>106.8</v>
      </c>
      <c r="W55" s="17">
        <f t="shared" si="5"/>
        <v>551.79999999999995</v>
      </c>
      <c r="X55" s="18">
        <v>0</v>
      </c>
      <c r="Y55" s="19">
        <f t="shared" si="22"/>
        <v>0</v>
      </c>
      <c r="Z55" s="19">
        <f t="shared" si="22"/>
        <v>0</v>
      </c>
      <c r="AA55" s="19">
        <f t="shared" si="7"/>
        <v>0</v>
      </c>
      <c r="AB55" s="20">
        <f t="shared" si="8"/>
        <v>610</v>
      </c>
      <c r="AC55" s="105">
        <f t="shared" si="8"/>
        <v>5429</v>
      </c>
      <c r="AD55" s="102">
        <f t="shared" si="8"/>
        <v>1302.96</v>
      </c>
      <c r="AE55" s="102">
        <f t="shared" si="8"/>
        <v>6731.96</v>
      </c>
      <c r="AF55" s="83" t="str">
        <f t="shared" si="9"/>
        <v>136866 ΣΕΤ ΕΠΙΣΚΛΗΡΙΔΙΟΥ ΑΝΑΙΣΘΗΣΙΑΣ COMPLETE SET , 18G NEEDLE</v>
      </c>
      <c r="AG55" s="103">
        <f t="shared" si="10"/>
        <v>108.58</v>
      </c>
    </row>
    <row r="56" spans="1:33" ht="178.5" x14ac:dyDescent="0.25">
      <c r="A56" s="3">
        <v>55</v>
      </c>
      <c r="B56" s="3">
        <v>25250</v>
      </c>
      <c r="C56" s="4" t="s">
        <v>169</v>
      </c>
      <c r="D56" s="5" t="s">
        <v>29</v>
      </c>
      <c r="E56" s="6" t="s">
        <v>170</v>
      </c>
      <c r="F56" s="7" t="s">
        <v>31</v>
      </c>
      <c r="G56" s="22"/>
      <c r="H56" s="3"/>
      <c r="I56" s="8" t="s">
        <v>171</v>
      </c>
      <c r="J56" s="9">
        <v>26</v>
      </c>
      <c r="K56" s="10">
        <v>0.24</v>
      </c>
      <c r="L56" s="11">
        <f>VLOOKUP(B56,[1]Φύλλο1!$B$2:$K$84,10,FALSE)</f>
        <v>50</v>
      </c>
      <c r="M56" s="12">
        <f t="shared" si="19"/>
        <v>1300</v>
      </c>
      <c r="N56" s="12">
        <f t="shared" si="19"/>
        <v>312</v>
      </c>
      <c r="O56" s="13">
        <f t="shared" si="1"/>
        <v>1612</v>
      </c>
      <c r="P56" s="14">
        <v>200</v>
      </c>
      <c r="Q56" s="15">
        <f t="shared" si="20"/>
        <v>5200</v>
      </c>
      <c r="R56" s="15">
        <f t="shared" si="20"/>
        <v>1248</v>
      </c>
      <c r="S56" s="15">
        <f t="shared" si="3"/>
        <v>6448</v>
      </c>
      <c r="T56" s="16">
        <v>80</v>
      </c>
      <c r="U56" s="17">
        <f t="shared" si="21"/>
        <v>2080</v>
      </c>
      <c r="V56" s="17">
        <f t="shared" si="21"/>
        <v>499.2</v>
      </c>
      <c r="W56" s="17">
        <f t="shared" si="5"/>
        <v>2579.1999999999998</v>
      </c>
      <c r="X56" s="18">
        <v>0</v>
      </c>
      <c r="Y56" s="19">
        <f t="shared" si="22"/>
        <v>0</v>
      </c>
      <c r="Z56" s="19">
        <f t="shared" si="22"/>
        <v>0</v>
      </c>
      <c r="AA56" s="19">
        <f t="shared" si="7"/>
        <v>0</v>
      </c>
      <c r="AB56" s="20">
        <f t="shared" si="8"/>
        <v>330</v>
      </c>
      <c r="AC56" s="105">
        <f t="shared" si="8"/>
        <v>8580</v>
      </c>
      <c r="AD56" s="102">
        <f t="shared" si="8"/>
        <v>2059.1999999999998</v>
      </c>
      <c r="AE56" s="102">
        <f t="shared" si="8"/>
        <v>10639.2</v>
      </c>
      <c r="AF56" s="83" t="str">
        <f t="shared" si="9"/>
        <v>25250 ΣΕΤ ΣΥΝΔΥΑΣΜΕΝΗΣ ΡΑΧ. ΕΠΙΣΚΛΗΡΙΔΙΟΥ CSE SET + G 27 X 5 3/8",</v>
      </c>
      <c r="AG56" s="103">
        <f t="shared" si="10"/>
        <v>171.6</v>
      </c>
    </row>
    <row r="57" spans="1:33" ht="84" x14ac:dyDescent="0.25">
      <c r="A57" s="3">
        <v>56</v>
      </c>
      <c r="B57" s="3">
        <v>69190</v>
      </c>
      <c r="C57" s="4" t="s">
        <v>172</v>
      </c>
      <c r="D57" s="5" t="s">
        <v>29</v>
      </c>
      <c r="E57" s="6" t="s">
        <v>173</v>
      </c>
      <c r="F57" s="7" t="s">
        <v>31</v>
      </c>
      <c r="G57" s="22"/>
      <c r="I57" s="53" t="s">
        <v>174</v>
      </c>
      <c r="J57" s="9">
        <v>1.95</v>
      </c>
      <c r="K57" s="10">
        <v>0.24</v>
      </c>
      <c r="L57" s="11">
        <f>VLOOKUP(B57,[1]Φύλλο1!$B$2:$K$84,10,FALSE)</f>
        <v>200</v>
      </c>
      <c r="M57" s="12">
        <f t="shared" si="19"/>
        <v>390</v>
      </c>
      <c r="N57" s="12">
        <f t="shared" si="19"/>
        <v>93.6</v>
      </c>
      <c r="O57" s="13">
        <f t="shared" si="1"/>
        <v>483.6</v>
      </c>
      <c r="P57" s="14">
        <v>0</v>
      </c>
      <c r="Q57" s="15">
        <f t="shared" si="20"/>
        <v>0</v>
      </c>
      <c r="R57" s="15">
        <f t="shared" si="20"/>
        <v>0</v>
      </c>
      <c r="S57" s="15">
        <f t="shared" si="3"/>
        <v>0</v>
      </c>
      <c r="T57" s="16">
        <v>0</v>
      </c>
      <c r="U57" s="17">
        <f t="shared" si="21"/>
        <v>0</v>
      </c>
      <c r="V57" s="17">
        <f t="shared" si="21"/>
        <v>0</v>
      </c>
      <c r="W57" s="17">
        <f t="shared" si="5"/>
        <v>0</v>
      </c>
      <c r="X57" s="18">
        <v>0</v>
      </c>
      <c r="Y57" s="19">
        <f t="shared" si="22"/>
        <v>0</v>
      </c>
      <c r="Z57" s="19">
        <f t="shared" si="22"/>
        <v>0</v>
      </c>
      <c r="AA57" s="19">
        <f t="shared" si="7"/>
        <v>0</v>
      </c>
      <c r="AB57" s="20">
        <f t="shared" si="8"/>
        <v>200</v>
      </c>
      <c r="AC57" s="105">
        <f t="shared" si="8"/>
        <v>390</v>
      </c>
      <c r="AD57" s="102">
        <f t="shared" si="8"/>
        <v>93.6</v>
      </c>
      <c r="AE57" s="102">
        <f t="shared" si="8"/>
        <v>483.6</v>
      </c>
      <c r="AF57" s="83" t="str">
        <f t="shared" si="9"/>
        <v>69190 ΔΙΑΦΑΝΗ ΕΠΙΘΕΜΑΤΑ ΣΤΗΡΙΞΗΣ ΚΑΘΕΤΗΡΩΝ</v>
      </c>
      <c r="AG57" s="103">
        <f t="shared" si="10"/>
        <v>7.8</v>
      </c>
    </row>
    <row r="58" spans="1:33" ht="42" x14ac:dyDescent="0.25">
      <c r="A58" s="3">
        <v>57</v>
      </c>
      <c r="B58" s="3">
        <v>25265</v>
      </c>
      <c r="C58" s="4" t="s">
        <v>175</v>
      </c>
      <c r="D58" s="5" t="s">
        <v>29</v>
      </c>
      <c r="E58" s="6" t="s">
        <v>176</v>
      </c>
      <c r="F58" s="30" t="s">
        <v>31</v>
      </c>
      <c r="G58" s="31"/>
      <c r="H58" s="34"/>
      <c r="I58" s="28" t="s">
        <v>177</v>
      </c>
      <c r="J58" s="35">
        <v>1.75</v>
      </c>
      <c r="K58" s="10">
        <v>0.24</v>
      </c>
      <c r="L58" s="11">
        <f>VLOOKUP(B58,[1]Φύλλο1!$B$2:$K$84,10,FALSE)</f>
        <v>200</v>
      </c>
      <c r="M58" s="12">
        <f t="shared" si="19"/>
        <v>350</v>
      </c>
      <c r="N58" s="12">
        <f t="shared" si="19"/>
        <v>84</v>
      </c>
      <c r="O58" s="13">
        <f t="shared" si="1"/>
        <v>434</v>
      </c>
      <c r="P58" s="14">
        <v>20</v>
      </c>
      <c r="Q58" s="15">
        <f t="shared" si="20"/>
        <v>35</v>
      </c>
      <c r="R58" s="15">
        <f t="shared" si="20"/>
        <v>8.4</v>
      </c>
      <c r="S58" s="15">
        <f t="shared" si="3"/>
        <v>43.4</v>
      </c>
      <c r="T58" s="16">
        <v>0</v>
      </c>
      <c r="U58" s="17">
        <f t="shared" si="21"/>
        <v>0</v>
      </c>
      <c r="V58" s="17">
        <f t="shared" si="21"/>
        <v>0</v>
      </c>
      <c r="W58" s="17">
        <f t="shared" si="5"/>
        <v>0</v>
      </c>
      <c r="X58" s="18">
        <v>0</v>
      </c>
      <c r="Y58" s="19">
        <f t="shared" si="22"/>
        <v>0</v>
      </c>
      <c r="Z58" s="19">
        <f t="shared" si="22"/>
        <v>0</v>
      </c>
      <c r="AA58" s="19">
        <f t="shared" si="7"/>
        <v>0</v>
      </c>
      <c r="AB58" s="20">
        <f t="shared" si="8"/>
        <v>220</v>
      </c>
      <c r="AC58" s="105">
        <f t="shared" si="8"/>
        <v>385</v>
      </c>
      <c r="AD58" s="102">
        <f t="shared" si="8"/>
        <v>92.4</v>
      </c>
      <c r="AE58" s="102">
        <f t="shared" si="8"/>
        <v>477.4</v>
      </c>
      <c r="AF58" s="83" t="str">
        <f t="shared" si="9"/>
        <v>25265 ΣΥΝΔΕΤΙΚΟ "T" 22M 22M 22M</v>
      </c>
      <c r="AG58" s="103">
        <f t="shared" si="10"/>
        <v>7.7</v>
      </c>
    </row>
    <row r="59" spans="1:33" ht="67.5" x14ac:dyDescent="0.25">
      <c r="A59" s="3">
        <v>58</v>
      </c>
      <c r="B59" s="3">
        <v>136928</v>
      </c>
      <c r="C59" s="4" t="s">
        <v>178</v>
      </c>
      <c r="D59" s="5" t="s">
        <v>29</v>
      </c>
      <c r="E59" s="6" t="s">
        <v>179</v>
      </c>
      <c r="F59" s="7" t="s">
        <v>31</v>
      </c>
      <c r="G59" s="22" t="s">
        <v>180</v>
      </c>
      <c r="H59" s="8">
        <v>0.24</v>
      </c>
      <c r="I59" s="8"/>
      <c r="J59" s="9">
        <v>0.24</v>
      </c>
      <c r="K59" s="10">
        <v>0.13</v>
      </c>
      <c r="L59" s="11">
        <f>VLOOKUP(B59,[1]Φύλλο1!$B$2:$K$84,10,FALSE)</f>
        <v>500</v>
      </c>
      <c r="M59" s="12">
        <f t="shared" si="19"/>
        <v>120</v>
      </c>
      <c r="N59" s="12">
        <f t="shared" si="19"/>
        <v>15.600000000000001</v>
      </c>
      <c r="O59" s="13">
        <f t="shared" si="1"/>
        <v>135.6</v>
      </c>
      <c r="P59" s="14">
        <v>500</v>
      </c>
      <c r="Q59" s="15">
        <f t="shared" si="20"/>
        <v>120</v>
      </c>
      <c r="R59" s="15">
        <f t="shared" si="20"/>
        <v>15.600000000000001</v>
      </c>
      <c r="S59" s="15">
        <f t="shared" si="3"/>
        <v>135.6</v>
      </c>
      <c r="T59" s="16">
        <v>200</v>
      </c>
      <c r="U59" s="17">
        <f t="shared" si="21"/>
        <v>48</v>
      </c>
      <c r="V59" s="17">
        <f t="shared" si="21"/>
        <v>6.24</v>
      </c>
      <c r="W59" s="17">
        <f t="shared" si="5"/>
        <v>54.24</v>
      </c>
      <c r="X59" s="18">
        <v>0</v>
      </c>
      <c r="Y59" s="19">
        <f t="shared" si="22"/>
        <v>0</v>
      </c>
      <c r="Z59" s="19">
        <f t="shared" si="22"/>
        <v>0</v>
      </c>
      <c r="AA59" s="19">
        <f t="shared" si="7"/>
        <v>0</v>
      </c>
      <c r="AB59" s="20">
        <f t="shared" si="8"/>
        <v>1200</v>
      </c>
      <c r="AC59" s="105">
        <f t="shared" si="8"/>
        <v>288</v>
      </c>
      <c r="AD59" s="102">
        <f t="shared" si="8"/>
        <v>37.440000000000005</v>
      </c>
      <c r="AE59" s="102">
        <f t="shared" si="8"/>
        <v>325.44</v>
      </c>
      <c r="AF59" s="83" t="str">
        <f t="shared" si="9"/>
        <v xml:space="preserve">136928 ΣΥΝΔΕΤΙΚΟ ΕΛΕΓΧΟΜΕΝΗΣ ΑΝΑΡΡΟΦΗΣΗΣ </v>
      </c>
      <c r="AG59" s="103">
        <f t="shared" si="10"/>
        <v>5.76</v>
      </c>
    </row>
    <row r="60" spans="1:33" ht="42" x14ac:dyDescent="0.25">
      <c r="A60" s="3">
        <v>59</v>
      </c>
      <c r="B60" s="3">
        <v>136927</v>
      </c>
      <c r="C60" s="4" t="s">
        <v>181</v>
      </c>
      <c r="D60" s="5" t="s">
        <v>29</v>
      </c>
      <c r="E60" s="6" t="s">
        <v>182</v>
      </c>
      <c r="F60" s="7" t="s">
        <v>31</v>
      </c>
      <c r="G60" s="22"/>
      <c r="H60" s="3"/>
      <c r="I60" s="28" t="s">
        <v>183</v>
      </c>
      <c r="J60" s="9">
        <v>0.63900000000000001</v>
      </c>
      <c r="K60" s="10">
        <v>0.24</v>
      </c>
      <c r="L60" s="11">
        <f>VLOOKUP(B60,[1]Φύλλο1!$B$2:$K$84,10,FALSE)</f>
        <v>200</v>
      </c>
      <c r="M60" s="12">
        <f t="shared" si="19"/>
        <v>127.8</v>
      </c>
      <c r="N60" s="12">
        <f t="shared" si="19"/>
        <v>30.671999999999997</v>
      </c>
      <c r="O60" s="13">
        <f t="shared" si="1"/>
        <v>158.47199999999998</v>
      </c>
      <c r="P60" s="14">
        <v>0</v>
      </c>
      <c r="Q60" s="15">
        <f t="shared" si="20"/>
        <v>0</v>
      </c>
      <c r="R60" s="15">
        <f t="shared" si="20"/>
        <v>0</v>
      </c>
      <c r="S60" s="15">
        <f t="shared" si="3"/>
        <v>0</v>
      </c>
      <c r="T60" s="16">
        <v>0</v>
      </c>
      <c r="U60" s="17">
        <f t="shared" si="21"/>
        <v>0</v>
      </c>
      <c r="V60" s="17">
        <f t="shared" si="21"/>
        <v>0</v>
      </c>
      <c r="W60" s="17">
        <f t="shared" si="5"/>
        <v>0</v>
      </c>
      <c r="X60" s="18">
        <v>0</v>
      </c>
      <c r="Y60" s="19">
        <f t="shared" si="22"/>
        <v>0</v>
      </c>
      <c r="Z60" s="19">
        <f t="shared" si="22"/>
        <v>0</v>
      </c>
      <c r="AA60" s="19">
        <f t="shared" si="7"/>
        <v>0</v>
      </c>
      <c r="AB60" s="20">
        <f t="shared" si="8"/>
        <v>200</v>
      </c>
      <c r="AC60" s="105">
        <f t="shared" si="8"/>
        <v>127.8</v>
      </c>
      <c r="AD60" s="102">
        <f t="shared" si="8"/>
        <v>30.671999999999997</v>
      </c>
      <c r="AE60" s="102">
        <f t="shared" si="8"/>
        <v>158.47199999999998</v>
      </c>
      <c r="AF60" s="83" t="str">
        <f t="shared" si="9"/>
        <v>136927 ΣΥΝΔΕΤΙΚΟ ΣΧΗΜΑΤΟΣ L 15M - 22M / 15F</v>
      </c>
      <c r="AG60" s="103">
        <f t="shared" si="10"/>
        <v>2.556</v>
      </c>
    </row>
    <row r="61" spans="1:33" ht="112.5" x14ac:dyDescent="0.25">
      <c r="A61" s="3">
        <v>60</v>
      </c>
      <c r="B61" s="3">
        <v>136902</v>
      </c>
      <c r="C61" s="4" t="s">
        <v>184</v>
      </c>
      <c r="D61" s="5" t="s">
        <v>29</v>
      </c>
      <c r="E61" s="6" t="s">
        <v>185</v>
      </c>
      <c r="F61" s="7" t="s">
        <v>31</v>
      </c>
      <c r="G61" s="22" t="s">
        <v>186</v>
      </c>
      <c r="H61" s="8" t="s">
        <v>108</v>
      </c>
      <c r="I61" s="8"/>
      <c r="J61" s="9">
        <v>3.9</v>
      </c>
      <c r="K61" s="10">
        <v>0.24</v>
      </c>
      <c r="L61" s="11">
        <f>VLOOKUP(B61,[1]Φύλλο1!$B$2:$K$84,10,FALSE)</f>
        <v>20</v>
      </c>
      <c r="M61" s="12">
        <f t="shared" si="19"/>
        <v>78</v>
      </c>
      <c r="N61" s="12">
        <f t="shared" si="19"/>
        <v>18.72</v>
      </c>
      <c r="O61" s="13">
        <f t="shared" si="1"/>
        <v>96.72</v>
      </c>
      <c r="P61" s="14">
        <v>0</v>
      </c>
      <c r="Q61" s="15">
        <f t="shared" si="20"/>
        <v>0</v>
      </c>
      <c r="R61" s="15">
        <f t="shared" si="20"/>
        <v>0</v>
      </c>
      <c r="S61" s="15">
        <f t="shared" si="3"/>
        <v>0</v>
      </c>
      <c r="T61" s="16">
        <v>30</v>
      </c>
      <c r="U61" s="17">
        <f t="shared" si="21"/>
        <v>117</v>
      </c>
      <c r="V61" s="17">
        <f t="shared" si="21"/>
        <v>28.08</v>
      </c>
      <c r="W61" s="17">
        <f t="shared" si="5"/>
        <v>145.07999999999998</v>
      </c>
      <c r="X61" s="18">
        <v>0</v>
      </c>
      <c r="Y61" s="19">
        <f t="shared" si="22"/>
        <v>0</v>
      </c>
      <c r="Z61" s="19">
        <f t="shared" si="22"/>
        <v>0</v>
      </c>
      <c r="AA61" s="19">
        <f t="shared" si="7"/>
        <v>0</v>
      </c>
      <c r="AB61" s="20">
        <f t="shared" si="8"/>
        <v>50</v>
      </c>
      <c r="AC61" s="105">
        <f t="shared" si="8"/>
        <v>195</v>
      </c>
      <c r="AD61" s="102">
        <f t="shared" si="8"/>
        <v>46.8</v>
      </c>
      <c r="AE61" s="102">
        <f t="shared" si="8"/>
        <v>241.79999999999998</v>
      </c>
      <c r="AF61" s="83" t="str">
        <f t="shared" si="9"/>
        <v>136902 ΣΥΡΙΓΓΕΣ ΕΠΙΣΚΛΗΡΙΔΙΟΥ LOR</v>
      </c>
      <c r="AG61" s="103">
        <f t="shared" si="10"/>
        <v>3.9</v>
      </c>
    </row>
    <row r="62" spans="1:33" ht="63" x14ac:dyDescent="0.25">
      <c r="A62" s="3">
        <v>61</v>
      </c>
      <c r="B62" s="3">
        <v>204901</v>
      </c>
      <c r="C62" s="4" t="s">
        <v>187</v>
      </c>
      <c r="D62" s="5" t="s">
        <v>29</v>
      </c>
      <c r="E62" s="6" t="s">
        <v>188</v>
      </c>
      <c r="F62" s="30" t="s">
        <v>31</v>
      </c>
      <c r="G62" s="31"/>
      <c r="H62" s="34"/>
      <c r="I62" s="28" t="s">
        <v>60</v>
      </c>
      <c r="J62" s="35">
        <v>7.9</v>
      </c>
      <c r="K62" s="10">
        <v>0.24</v>
      </c>
      <c r="L62" s="11">
        <f>VLOOKUP(B62,[1]Φύλλο1!$B$2:$K$84,10,FALSE)</f>
        <v>200</v>
      </c>
      <c r="M62" s="12">
        <f t="shared" si="19"/>
        <v>1580</v>
      </c>
      <c r="N62" s="12">
        <f t="shared" si="19"/>
        <v>379.2</v>
      </c>
      <c r="O62" s="13">
        <f t="shared" si="1"/>
        <v>1959.2</v>
      </c>
      <c r="P62" s="14">
        <v>10</v>
      </c>
      <c r="Q62" s="15">
        <f t="shared" si="20"/>
        <v>79</v>
      </c>
      <c r="R62" s="15">
        <f t="shared" si="20"/>
        <v>18.96</v>
      </c>
      <c r="S62" s="15">
        <f t="shared" si="3"/>
        <v>97.960000000000008</v>
      </c>
      <c r="T62" s="16">
        <v>25</v>
      </c>
      <c r="U62" s="17">
        <f t="shared" si="21"/>
        <v>197.5</v>
      </c>
      <c r="V62" s="17">
        <f t="shared" si="21"/>
        <v>47.4</v>
      </c>
      <c r="W62" s="17">
        <f t="shared" si="5"/>
        <v>244.9</v>
      </c>
      <c r="X62" s="18">
        <v>0</v>
      </c>
      <c r="Y62" s="19">
        <f t="shared" si="22"/>
        <v>0</v>
      </c>
      <c r="Z62" s="19">
        <f t="shared" si="22"/>
        <v>0</v>
      </c>
      <c r="AA62" s="19">
        <f t="shared" si="7"/>
        <v>0</v>
      </c>
      <c r="AB62" s="20">
        <f t="shared" si="8"/>
        <v>235</v>
      </c>
      <c r="AC62" s="105">
        <f t="shared" si="8"/>
        <v>1856.5</v>
      </c>
      <c r="AD62" s="102">
        <f t="shared" si="8"/>
        <v>445.55999999999995</v>
      </c>
      <c r="AE62" s="102">
        <f t="shared" si="8"/>
        <v>2302.06</v>
      </c>
      <c r="AF62" s="83" t="str">
        <f t="shared" si="9"/>
        <v>204901 ΣΥΣΚΕΥΗ ΑΝΑΝΗΨΗΣ ΕΝΗΛΙΚΩΝ Μ.Χ. (AMBU)</v>
      </c>
      <c r="AG62" s="103">
        <f t="shared" si="10"/>
        <v>37.130000000000003</v>
      </c>
    </row>
    <row r="63" spans="1:33" ht="42" x14ac:dyDescent="0.25">
      <c r="A63" s="3">
        <v>62</v>
      </c>
      <c r="B63" s="3">
        <v>204903</v>
      </c>
      <c r="C63" s="4" t="s">
        <v>189</v>
      </c>
      <c r="D63" s="5" t="s">
        <v>29</v>
      </c>
      <c r="E63" s="6" t="s">
        <v>190</v>
      </c>
      <c r="F63" s="7" t="s">
        <v>31</v>
      </c>
      <c r="G63" s="22"/>
      <c r="H63" s="3"/>
      <c r="I63" s="28" t="s">
        <v>191</v>
      </c>
      <c r="J63" s="9">
        <v>8.1999999999999993</v>
      </c>
      <c r="K63" s="10">
        <v>0.24</v>
      </c>
      <c r="L63" s="11">
        <f>VLOOKUP(B63,[1]Φύλλο1!$B$2:$K$84,10,FALSE)</f>
        <v>10</v>
      </c>
      <c r="M63" s="12">
        <f t="shared" si="19"/>
        <v>82</v>
      </c>
      <c r="N63" s="12">
        <f t="shared" si="19"/>
        <v>19.68</v>
      </c>
      <c r="O63" s="13">
        <f t="shared" si="1"/>
        <v>101.68</v>
      </c>
      <c r="P63" s="14">
        <v>0</v>
      </c>
      <c r="Q63" s="15">
        <f t="shared" si="20"/>
        <v>0</v>
      </c>
      <c r="R63" s="15">
        <f t="shared" si="20"/>
        <v>0</v>
      </c>
      <c r="S63" s="15">
        <f t="shared" si="3"/>
        <v>0</v>
      </c>
      <c r="T63" s="16">
        <v>5</v>
      </c>
      <c r="U63" s="17">
        <f t="shared" si="21"/>
        <v>41</v>
      </c>
      <c r="V63" s="17">
        <f t="shared" si="21"/>
        <v>9.84</v>
      </c>
      <c r="W63" s="17">
        <f t="shared" si="5"/>
        <v>50.84</v>
      </c>
      <c r="X63" s="18">
        <v>0</v>
      </c>
      <c r="Y63" s="19">
        <f t="shared" si="22"/>
        <v>0</v>
      </c>
      <c r="Z63" s="19">
        <f t="shared" si="22"/>
        <v>0</v>
      </c>
      <c r="AA63" s="19">
        <f t="shared" si="7"/>
        <v>0</v>
      </c>
      <c r="AB63" s="20">
        <f t="shared" si="8"/>
        <v>15</v>
      </c>
      <c r="AC63" s="105">
        <f t="shared" si="8"/>
        <v>123</v>
      </c>
      <c r="AD63" s="102">
        <f t="shared" si="8"/>
        <v>29.52</v>
      </c>
      <c r="AE63" s="102">
        <f t="shared" si="8"/>
        <v>152.52000000000001</v>
      </c>
      <c r="AF63" s="83" t="str">
        <f t="shared" si="9"/>
        <v>204903 ΣΥΣΚΕΥΗ ΑΝΑΝΗΨΗΣ ΠΑΙΔΙΑΤΡΙΚΗ Μ.Χ. (AMBU)</v>
      </c>
      <c r="AG63" s="103">
        <f t="shared" si="10"/>
        <v>2.46</v>
      </c>
    </row>
    <row r="64" spans="1:33" ht="42" x14ac:dyDescent="0.25">
      <c r="A64" s="3">
        <v>63</v>
      </c>
      <c r="B64" s="3">
        <v>233859</v>
      </c>
      <c r="C64" s="4" t="s">
        <v>192</v>
      </c>
      <c r="D64" s="5" t="s">
        <v>29</v>
      </c>
      <c r="E64" s="6" t="s">
        <v>193</v>
      </c>
      <c r="F64" s="30" t="s">
        <v>31</v>
      </c>
      <c r="G64" s="31"/>
      <c r="H64" s="34"/>
      <c r="I64" s="8" t="s">
        <v>194</v>
      </c>
      <c r="J64" s="35">
        <v>45</v>
      </c>
      <c r="K64" s="10">
        <v>0.13</v>
      </c>
      <c r="L64" s="11">
        <f>VLOOKUP(B64,[1]Φύλλο1!$B$2:$K$84,10,FALSE)</f>
        <v>2</v>
      </c>
      <c r="M64" s="12">
        <f t="shared" si="19"/>
        <v>90</v>
      </c>
      <c r="N64" s="12">
        <f t="shared" si="19"/>
        <v>11.700000000000001</v>
      </c>
      <c r="O64" s="13">
        <f t="shared" si="1"/>
        <v>101.7</v>
      </c>
      <c r="P64" s="14">
        <v>0</v>
      </c>
      <c r="Q64" s="15">
        <f t="shared" si="20"/>
        <v>0</v>
      </c>
      <c r="R64" s="15">
        <f t="shared" si="20"/>
        <v>0</v>
      </c>
      <c r="S64" s="15">
        <f t="shared" si="3"/>
        <v>0</v>
      </c>
      <c r="T64" s="16">
        <v>0</v>
      </c>
      <c r="U64" s="17">
        <f t="shared" si="21"/>
        <v>0</v>
      </c>
      <c r="V64" s="17">
        <f t="shared" si="21"/>
        <v>0</v>
      </c>
      <c r="W64" s="17">
        <f t="shared" si="5"/>
        <v>0</v>
      </c>
      <c r="X64" s="18">
        <v>0</v>
      </c>
      <c r="Y64" s="19">
        <f t="shared" si="22"/>
        <v>0</v>
      </c>
      <c r="Z64" s="19">
        <f t="shared" si="22"/>
        <v>0</v>
      </c>
      <c r="AA64" s="19">
        <f t="shared" si="7"/>
        <v>0</v>
      </c>
      <c r="AB64" s="20">
        <f t="shared" si="8"/>
        <v>2</v>
      </c>
      <c r="AC64" s="105">
        <f t="shared" si="8"/>
        <v>90</v>
      </c>
      <c r="AD64" s="102">
        <f t="shared" si="8"/>
        <v>11.700000000000001</v>
      </c>
      <c r="AE64" s="102">
        <f t="shared" si="8"/>
        <v>101.7</v>
      </c>
      <c r="AF64" s="83" t="str">
        <f t="shared" si="9"/>
        <v>233859 ΣΩΛΗΝΑΣ ΤΡΑΧΕΙΟΣΤΟΜΑΣ  SPIRAL</v>
      </c>
      <c r="AG64" s="103">
        <f t="shared" si="10"/>
        <v>1.8</v>
      </c>
    </row>
    <row r="65" spans="1:33" ht="74.25" x14ac:dyDescent="0.25">
      <c r="A65" s="3">
        <v>64</v>
      </c>
      <c r="B65" s="3">
        <v>204925</v>
      </c>
      <c r="C65" s="4" t="s">
        <v>195</v>
      </c>
      <c r="D65" s="5" t="s">
        <v>29</v>
      </c>
      <c r="E65" s="6" t="s">
        <v>196</v>
      </c>
      <c r="F65" s="30" t="s">
        <v>31</v>
      </c>
      <c r="G65" s="31"/>
      <c r="H65" s="34"/>
      <c r="I65" s="28" t="s">
        <v>197</v>
      </c>
      <c r="J65" s="35">
        <v>50</v>
      </c>
      <c r="K65" s="10">
        <v>0.13</v>
      </c>
      <c r="L65" s="11">
        <f>VLOOKUP(B65,[1]Φύλλο1!$B$2:$K$84,10,FALSE)</f>
        <v>60</v>
      </c>
      <c r="M65" s="12">
        <f t="shared" si="19"/>
        <v>3000</v>
      </c>
      <c r="N65" s="12">
        <f t="shared" si="19"/>
        <v>390</v>
      </c>
      <c r="O65" s="13">
        <f t="shared" si="1"/>
        <v>3390</v>
      </c>
      <c r="P65" s="14">
        <v>0</v>
      </c>
      <c r="Q65" s="15">
        <f t="shared" si="20"/>
        <v>0</v>
      </c>
      <c r="R65" s="15">
        <f t="shared" si="20"/>
        <v>0</v>
      </c>
      <c r="S65" s="15">
        <f t="shared" si="3"/>
        <v>0</v>
      </c>
      <c r="T65" s="16">
        <v>0</v>
      </c>
      <c r="U65" s="17">
        <f t="shared" si="21"/>
        <v>0</v>
      </c>
      <c r="V65" s="17">
        <f t="shared" si="21"/>
        <v>0</v>
      </c>
      <c r="W65" s="17">
        <f t="shared" si="5"/>
        <v>0</v>
      </c>
      <c r="X65" s="18">
        <v>0</v>
      </c>
      <c r="Y65" s="19">
        <f t="shared" si="22"/>
        <v>0</v>
      </c>
      <c r="Z65" s="19">
        <f t="shared" si="22"/>
        <v>0</v>
      </c>
      <c r="AA65" s="19">
        <f t="shared" si="7"/>
        <v>0</v>
      </c>
      <c r="AB65" s="20">
        <f t="shared" si="8"/>
        <v>60</v>
      </c>
      <c r="AC65" s="105">
        <f t="shared" si="8"/>
        <v>3000</v>
      </c>
      <c r="AD65" s="102">
        <f t="shared" si="8"/>
        <v>390</v>
      </c>
      <c r="AE65" s="102">
        <f t="shared" si="8"/>
        <v>3390</v>
      </c>
      <c r="AF65" s="83" t="str">
        <f t="shared" si="9"/>
        <v>204925 ΣΩΛΗΝΕΣ ΤΡΑΧΕΙΟΣΤΟΜΙΑΣ CUFF 7 ΜΜ ΕΩΣ 9 ΜΜ</v>
      </c>
      <c r="AG65" s="103">
        <f t="shared" si="10"/>
        <v>60</v>
      </c>
    </row>
    <row r="66" spans="1:33" ht="52.5" x14ac:dyDescent="0.25">
      <c r="A66" s="3">
        <v>65</v>
      </c>
      <c r="B66" s="37">
        <v>68624</v>
      </c>
      <c r="C66" s="4" t="s">
        <v>198</v>
      </c>
      <c r="D66" s="5" t="s">
        <v>29</v>
      </c>
      <c r="E66" s="6" t="s">
        <v>199</v>
      </c>
      <c r="F66" s="7" t="s">
        <v>31</v>
      </c>
      <c r="G66" s="22"/>
      <c r="H66" s="3"/>
      <c r="I66" s="28" t="s">
        <v>200</v>
      </c>
      <c r="J66" s="35">
        <v>1.1000000000000001</v>
      </c>
      <c r="K66" s="10">
        <v>0.13</v>
      </c>
      <c r="L66" s="11">
        <f>VLOOKUP(B66,[1]Φύλλο1!$B$2:$K$84,10,FALSE)</f>
        <v>40</v>
      </c>
      <c r="M66" s="12">
        <f t="shared" si="19"/>
        <v>44</v>
      </c>
      <c r="N66" s="12">
        <f t="shared" si="19"/>
        <v>5.7200000000000006</v>
      </c>
      <c r="O66" s="13">
        <f t="shared" si="1"/>
        <v>49.72</v>
      </c>
      <c r="P66" s="14">
        <v>30</v>
      </c>
      <c r="Q66" s="15">
        <f t="shared" si="20"/>
        <v>33</v>
      </c>
      <c r="R66" s="15">
        <f t="shared" si="20"/>
        <v>4.29</v>
      </c>
      <c r="S66" s="15">
        <f t="shared" si="3"/>
        <v>37.29</v>
      </c>
      <c r="T66" s="16">
        <v>25</v>
      </c>
      <c r="U66" s="17">
        <f t="shared" si="21"/>
        <v>27.500000000000004</v>
      </c>
      <c r="V66" s="17">
        <f t="shared" si="21"/>
        <v>3.5750000000000006</v>
      </c>
      <c r="W66" s="17">
        <f t="shared" si="5"/>
        <v>31.075000000000003</v>
      </c>
      <c r="X66" s="18">
        <v>0</v>
      </c>
      <c r="Y66" s="19">
        <f t="shared" si="22"/>
        <v>0</v>
      </c>
      <c r="Z66" s="19">
        <f t="shared" si="22"/>
        <v>0</v>
      </c>
      <c r="AA66" s="19">
        <f t="shared" si="7"/>
        <v>0</v>
      </c>
      <c r="AB66" s="20">
        <f t="shared" si="8"/>
        <v>95</v>
      </c>
      <c r="AC66" s="105">
        <f t="shared" si="8"/>
        <v>104.5</v>
      </c>
      <c r="AD66" s="102">
        <f t="shared" si="8"/>
        <v>13.585000000000003</v>
      </c>
      <c r="AE66" s="102">
        <f t="shared" ref="AE66:AE129" si="23">O66+S66+W66+AA66</f>
        <v>118.08499999999999</v>
      </c>
      <c r="AF66" s="83" t="str">
        <f t="shared" si="9"/>
        <v>68624 ΦΙΛΤΡΑ ΕΠΙΣΚΛΗΡΙΔΙΟΥ</v>
      </c>
      <c r="AG66" s="103">
        <f t="shared" si="10"/>
        <v>2.09</v>
      </c>
    </row>
    <row r="67" spans="1:33" ht="42" x14ac:dyDescent="0.25">
      <c r="A67" s="3">
        <v>66</v>
      </c>
      <c r="B67" s="3">
        <v>204926</v>
      </c>
      <c r="C67" s="4" t="s">
        <v>201</v>
      </c>
      <c r="D67" s="5" t="s">
        <v>29</v>
      </c>
      <c r="E67" s="6" t="s">
        <v>202</v>
      </c>
      <c r="F67" s="30" t="s">
        <v>31</v>
      </c>
      <c r="G67" s="31"/>
      <c r="H67" s="34"/>
      <c r="I67" s="8" t="s">
        <v>203</v>
      </c>
      <c r="J67" s="35">
        <v>0.79</v>
      </c>
      <c r="K67" s="10">
        <v>0.13</v>
      </c>
      <c r="L67" s="11">
        <f>VLOOKUP(B67,[1]Φύλλο1!$B$2:$K$84,10,FALSE)</f>
        <v>100</v>
      </c>
      <c r="M67" s="12">
        <f t="shared" ref="M67:N82" si="24">L67*J67</f>
        <v>79</v>
      </c>
      <c r="N67" s="12">
        <f t="shared" si="24"/>
        <v>10.27</v>
      </c>
      <c r="O67" s="13">
        <f t="shared" ref="O67:O85" si="25">M67+N67</f>
        <v>89.27</v>
      </c>
      <c r="P67" s="14">
        <v>0</v>
      </c>
      <c r="Q67" s="15">
        <f t="shared" ref="Q67:R82" si="26">P67*J67</f>
        <v>0</v>
      </c>
      <c r="R67" s="15">
        <f t="shared" si="26"/>
        <v>0</v>
      </c>
      <c r="S67" s="15">
        <f t="shared" ref="S67:S84" si="27">R67+Q67</f>
        <v>0</v>
      </c>
      <c r="T67" s="16">
        <v>0</v>
      </c>
      <c r="U67" s="17">
        <f t="shared" ref="U67:V82" si="28">T67*J67</f>
        <v>0</v>
      </c>
      <c r="V67" s="17">
        <f t="shared" si="28"/>
        <v>0</v>
      </c>
      <c r="W67" s="17">
        <f t="shared" ref="W67:W85" si="29">U67+V67</f>
        <v>0</v>
      </c>
      <c r="X67" s="18">
        <v>0</v>
      </c>
      <c r="Y67" s="19">
        <f t="shared" ref="Y67:Z82" si="30">X67*J67</f>
        <v>0</v>
      </c>
      <c r="Z67" s="19">
        <f t="shared" si="30"/>
        <v>0</v>
      </c>
      <c r="AA67" s="19">
        <f t="shared" ref="AA67:AA85" si="31">Y67+Z67</f>
        <v>0</v>
      </c>
      <c r="AB67" s="20">
        <f t="shared" ref="AB67:AD84" si="32">L67+P67+T67+X67</f>
        <v>100</v>
      </c>
      <c r="AC67" s="105">
        <f t="shared" si="32"/>
        <v>79</v>
      </c>
      <c r="AD67" s="102">
        <f t="shared" si="32"/>
        <v>10.27</v>
      </c>
      <c r="AE67" s="102">
        <f t="shared" si="23"/>
        <v>89.27</v>
      </c>
      <c r="AF67" s="83" t="str">
        <f t="shared" ref="AF67:AF84" si="33">CONCATENATE(B67," ",C67)</f>
        <v>204926 ΦΙΛΤΡΟ ΤΡΑΧΕΙΟΣΤΟΜΙΑΣ</v>
      </c>
      <c r="AG67" s="103">
        <f t="shared" ref="AG67:AG84" si="34">AC67*2%</f>
        <v>1.58</v>
      </c>
    </row>
    <row r="68" spans="1:33" ht="42" x14ac:dyDescent="0.25">
      <c r="A68" s="3">
        <v>67</v>
      </c>
      <c r="B68" s="54">
        <v>271748</v>
      </c>
      <c r="C68" s="55" t="s">
        <v>204</v>
      </c>
      <c r="D68" s="56" t="s">
        <v>29</v>
      </c>
      <c r="E68" s="6" t="s">
        <v>205</v>
      </c>
      <c r="F68" s="57" t="s">
        <v>31</v>
      </c>
      <c r="G68" s="58"/>
      <c r="H68" s="59"/>
      <c r="I68" s="60" t="s">
        <v>206</v>
      </c>
      <c r="J68" s="61">
        <v>8</v>
      </c>
      <c r="K68" s="62">
        <v>0.24</v>
      </c>
      <c r="L68" s="11">
        <f>VLOOKUP(B68,[1]Φύλλο1!$B$2:$K$84,10,FALSE)</f>
        <v>150</v>
      </c>
      <c r="M68" s="12">
        <f t="shared" si="24"/>
        <v>1200</v>
      </c>
      <c r="N68" s="12">
        <f t="shared" si="24"/>
        <v>288</v>
      </c>
      <c r="O68" s="13">
        <f t="shared" si="25"/>
        <v>1488</v>
      </c>
      <c r="P68" s="63">
        <v>200</v>
      </c>
      <c r="Q68" s="15">
        <f t="shared" si="26"/>
        <v>1600</v>
      </c>
      <c r="R68" s="15">
        <f t="shared" si="26"/>
        <v>384</v>
      </c>
      <c r="S68" s="15">
        <f t="shared" si="27"/>
        <v>1984</v>
      </c>
      <c r="T68" s="16">
        <v>100</v>
      </c>
      <c r="U68" s="17">
        <f t="shared" si="28"/>
        <v>800</v>
      </c>
      <c r="V68" s="17">
        <f t="shared" si="28"/>
        <v>192</v>
      </c>
      <c r="W68" s="17">
        <f t="shared" si="29"/>
        <v>992</v>
      </c>
      <c r="X68" s="18">
        <v>0</v>
      </c>
      <c r="Y68" s="19">
        <f t="shared" si="30"/>
        <v>0</v>
      </c>
      <c r="Z68" s="19">
        <f t="shared" si="30"/>
        <v>0</v>
      </c>
      <c r="AA68" s="19">
        <f t="shared" si="31"/>
        <v>0</v>
      </c>
      <c r="AB68" s="20">
        <f t="shared" si="32"/>
        <v>450</v>
      </c>
      <c r="AC68" s="105">
        <f t="shared" si="32"/>
        <v>3600</v>
      </c>
      <c r="AD68" s="102">
        <f t="shared" si="32"/>
        <v>864</v>
      </c>
      <c r="AE68" s="102">
        <f t="shared" si="23"/>
        <v>4464</v>
      </c>
      <c r="AF68" s="83" t="str">
        <f t="shared" si="33"/>
        <v>271748 ΛΑΜΕΣ ΒΙΝΤΕΟΛΑΡΥΓΓΟΣΚΟΠΙΟΥ MC GRATH</v>
      </c>
      <c r="AG68" s="103">
        <f t="shared" si="34"/>
        <v>72</v>
      </c>
    </row>
    <row r="69" spans="1:33" ht="42" x14ac:dyDescent="0.25">
      <c r="A69" s="3">
        <v>68</v>
      </c>
      <c r="B69" s="49">
        <v>269576</v>
      </c>
      <c r="C69" s="39" t="s">
        <v>207</v>
      </c>
      <c r="D69" s="56" t="s">
        <v>29</v>
      </c>
      <c r="E69" s="6" t="s">
        <v>208</v>
      </c>
      <c r="F69" s="57" t="s">
        <v>31</v>
      </c>
      <c r="G69" s="58"/>
      <c r="H69" s="64"/>
      <c r="I69" s="65" t="s">
        <v>108</v>
      </c>
      <c r="J69" s="61">
        <v>3.9</v>
      </c>
      <c r="K69" s="62">
        <v>0.13</v>
      </c>
      <c r="L69" s="11">
        <f>VLOOKUP(B69,[1]Φύλλο1!$B$2:$K$84,10,FALSE)</f>
        <v>150</v>
      </c>
      <c r="M69" s="12">
        <f t="shared" si="24"/>
        <v>585</v>
      </c>
      <c r="N69" s="12">
        <f t="shared" si="24"/>
        <v>76.05</v>
      </c>
      <c r="O69" s="13">
        <f t="shared" si="25"/>
        <v>661.05</v>
      </c>
      <c r="P69" s="63">
        <v>0</v>
      </c>
      <c r="Q69" s="15">
        <f t="shared" si="26"/>
        <v>0</v>
      </c>
      <c r="R69" s="15">
        <f t="shared" si="26"/>
        <v>0</v>
      </c>
      <c r="S69" s="15">
        <f t="shared" si="27"/>
        <v>0</v>
      </c>
      <c r="T69" s="16">
        <v>0</v>
      </c>
      <c r="U69" s="17">
        <f t="shared" si="28"/>
        <v>0</v>
      </c>
      <c r="V69" s="17">
        <f t="shared" si="28"/>
        <v>0</v>
      </c>
      <c r="W69" s="17">
        <f t="shared" si="29"/>
        <v>0</v>
      </c>
      <c r="X69" s="18">
        <v>0</v>
      </c>
      <c r="Y69" s="19">
        <f t="shared" si="30"/>
        <v>0</v>
      </c>
      <c r="Z69" s="19">
        <f t="shared" si="30"/>
        <v>0</v>
      </c>
      <c r="AA69" s="19">
        <f t="shared" si="31"/>
        <v>0</v>
      </c>
      <c r="AB69" s="20">
        <f t="shared" si="32"/>
        <v>150</v>
      </c>
      <c r="AC69" s="105">
        <f t="shared" si="32"/>
        <v>585</v>
      </c>
      <c r="AD69" s="102">
        <f t="shared" si="32"/>
        <v>76.05</v>
      </c>
      <c r="AE69" s="102">
        <f t="shared" si="23"/>
        <v>661.05</v>
      </c>
      <c r="AF69" s="83" t="str">
        <f t="shared" si="33"/>
        <v>269576 ΚΑΝΟΥΛΕΣ ΑΝΤΑΛΑΚΤΙΚΕΣ ΓΙΑ ΤΡΑΧΕΙΟΣΤΟΜΑ PORTEX</v>
      </c>
      <c r="AG69" s="103">
        <f t="shared" si="34"/>
        <v>11.700000000000001</v>
      </c>
    </row>
    <row r="70" spans="1:33" ht="63" x14ac:dyDescent="0.25">
      <c r="A70" s="3">
        <v>69</v>
      </c>
      <c r="B70" s="8">
        <v>258652</v>
      </c>
      <c r="C70" s="4" t="s">
        <v>209</v>
      </c>
      <c r="D70" s="56" t="s">
        <v>29</v>
      </c>
      <c r="E70" s="6" t="s">
        <v>210</v>
      </c>
      <c r="F70" s="30" t="s">
        <v>31</v>
      </c>
      <c r="G70" s="51"/>
      <c r="H70" s="3"/>
      <c r="I70" s="28" t="s">
        <v>211</v>
      </c>
      <c r="J70" s="61">
        <v>70</v>
      </c>
      <c r="K70" s="62">
        <v>0.24</v>
      </c>
      <c r="L70" s="11">
        <f>VLOOKUP(B70,[1]Φύλλο1!$B$2:$K$84,10,FALSE)</f>
        <v>10</v>
      </c>
      <c r="M70" s="12">
        <f t="shared" si="24"/>
        <v>700</v>
      </c>
      <c r="N70" s="12">
        <f t="shared" si="24"/>
        <v>168</v>
      </c>
      <c r="O70" s="13">
        <f t="shared" si="25"/>
        <v>868</v>
      </c>
      <c r="P70" s="14">
        <v>30</v>
      </c>
      <c r="Q70" s="15">
        <f t="shared" si="26"/>
        <v>2100</v>
      </c>
      <c r="R70" s="15">
        <f t="shared" si="26"/>
        <v>504</v>
      </c>
      <c r="S70" s="15">
        <f t="shared" si="27"/>
        <v>2604</v>
      </c>
      <c r="T70" s="16">
        <v>0</v>
      </c>
      <c r="U70" s="17">
        <f t="shared" si="28"/>
        <v>0</v>
      </c>
      <c r="V70" s="17">
        <f t="shared" si="28"/>
        <v>0</v>
      </c>
      <c r="W70" s="17">
        <f t="shared" si="29"/>
        <v>0</v>
      </c>
      <c r="X70" s="18">
        <v>0</v>
      </c>
      <c r="Y70" s="19">
        <f t="shared" si="30"/>
        <v>0</v>
      </c>
      <c r="Z70" s="19">
        <f t="shared" si="30"/>
        <v>0</v>
      </c>
      <c r="AA70" s="19">
        <f t="shared" si="31"/>
        <v>0</v>
      </c>
      <c r="AB70" s="20">
        <f t="shared" si="32"/>
        <v>40</v>
      </c>
      <c r="AC70" s="105">
        <f t="shared" si="32"/>
        <v>2800</v>
      </c>
      <c r="AD70" s="102">
        <f t="shared" si="32"/>
        <v>672</v>
      </c>
      <c r="AE70" s="102">
        <f t="shared" si="23"/>
        <v>3472</v>
      </c>
      <c r="AF70" s="83" t="str">
        <f t="shared" si="33"/>
        <v>258652 ΣΥΣΚΕΥΗ ΓΙΑ ΤΗ ΔΙΗΘΗΣΗ ΤΟΥ ΣΦΗΝΟΥΠΕΡΩΙΟΥ ΓΑΓΓΛΙΟΥ(SPG BLOCK) ΜΙΣΣ ΧΡΗΣΕΩΣ</v>
      </c>
      <c r="AG70" s="103">
        <f t="shared" si="34"/>
        <v>56</v>
      </c>
    </row>
    <row r="71" spans="1:33" ht="94.5" x14ac:dyDescent="0.25">
      <c r="A71" s="3">
        <v>70</v>
      </c>
      <c r="B71" s="8">
        <v>334551</v>
      </c>
      <c r="C71" s="66" t="s">
        <v>212</v>
      </c>
      <c r="D71" s="56" t="s">
        <v>29</v>
      </c>
      <c r="E71" s="6" t="s">
        <v>213</v>
      </c>
      <c r="F71" s="27" t="s">
        <v>31</v>
      </c>
      <c r="G71" s="67"/>
      <c r="H71" s="3"/>
      <c r="I71" s="3" t="s">
        <v>197</v>
      </c>
      <c r="J71" s="3">
        <v>50</v>
      </c>
      <c r="K71" s="62">
        <v>0.24</v>
      </c>
      <c r="L71" s="11">
        <f>VLOOKUP(B71,[1]Φύλλο1!$B$2:$K$84,10,FALSE)</f>
        <v>20</v>
      </c>
      <c r="M71" s="12">
        <f t="shared" si="24"/>
        <v>1000</v>
      </c>
      <c r="N71" s="12">
        <f t="shared" si="24"/>
        <v>240</v>
      </c>
      <c r="O71" s="13">
        <f t="shared" si="25"/>
        <v>1240</v>
      </c>
      <c r="P71" s="14">
        <v>0</v>
      </c>
      <c r="Q71" s="15">
        <f t="shared" si="26"/>
        <v>0</v>
      </c>
      <c r="R71" s="15">
        <f t="shared" si="26"/>
        <v>0</v>
      </c>
      <c r="S71" s="15">
        <f t="shared" si="27"/>
        <v>0</v>
      </c>
      <c r="T71" s="16">
        <v>0</v>
      </c>
      <c r="U71" s="17">
        <f t="shared" si="28"/>
        <v>0</v>
      </c>
      <c r="V71" s="17">
        <f t="shared" si="28"/>
        <v>0</v>
      </c>
      <c r="W71" s="17">
        <f t="shared" si="29"/>
        <v>0</v>
      </c>
      <c r="X71" s="18">
        <v>0</v>
      </c>
      <c r="Y71" s="19">
        <f t="shared" si="30"/>
        <v>0</v>
      </c>
      <c r="Z71" s="19">
        <f t="shared" si="30"/>
        <v>0</v>
      </c>
      <c r="AA71" s="19">
        <f t="shared" si="31"/>
        <v>0</v>
      </c>
      <c r="AB71" s="20">
        <f t="shared" si="32"/>
        <v>20</v>
      </c>
      <c r="AC71" s="105">
        <f t="shared" si="32"/>
        <v>1000</v>
      </c>
      <c r="AD71" s="102">
        <f t="shared" si="32"/>
        <v>240</v>
      </c>
      <c r="AE71" s="102">
        <f t="shared" si="23"/>
        <v>1240</v>
      </c>
      <c r="AF71" s="83" t="str">
        <f t="shared" si="33"/>
        <v>334551 ΑΙΣΘΗΤΗΡΑΣ ΜΕΤΡΗΣΗΣ ΑΛΓΑΙΣΘΗΣΙΑΣ</v>
      </c>
      <c r="AG71" s="103">
        <f t="shared" si="34"/>
        <v>20</v>
      </c>
    </row>
    <row r="72" spans="1:33" ht="141" customHeight="1" x14ac:dyDescent="0.25">
      <c r="A72" s="3">
        <v>71</v>
      </c>
      <c r="B72" s="8">
        <v>25249</v>
      </c>
      <c r="C72" s="37" t="s">
        <v>214</v>
      </c>
      <c r="D72" s="56" t="s">
        <v>29</v>
      </c>
      <c r="E72" s="6" t="s">
        <v>215</v>
      </c>
      <c r="F72" s="27" t="s">
        <v>89</v>
      </c>
      <c r="G72" s="67"/>
      <c r="H72" s="3"/>
      <c r="I72" s="37" t="s">
        <v>216</v>
      </c>
      <c r="J72" s="54">
        <v>13.8</v>
      </c>
      <c r="K72" s="62">
        <v>0.24</v>
      </c>
      <c r="L72" s="11">
        <f>VLOOKUP(B72,[1]Φύλλο1!$B$2:$K$84,10,FALSE)</f>
        <v>500</v>
      </c>
      <c r="M72" s="12">
        <f t="shared" si="24"/>
        <v>6900</v>
      </c>
      <c r="N72" s="12">
        <f t="shared" si="24"/>
        <v>1656</v>
      </c>
      <c r="O72" s="13">
        <f t="shared" si="25"/>
        <v>8556</v>
      </c>
      <c r="P72" s="68">
        <v>0</v>
      </c>
      <c r="Q72" s="15">
        <f t="shared" si="26"/>
        <v>0</v>
      </c>
      <c r="R72" s="15">
        <f t="shared" si="26"/>
        <v>0</v>
      </c>
      <c r="S72" s="15">
        <f t="shared" si="27"/>
        <v>0</v>
      </c>
      <c r="T72" s="16">
        <v>0</v>
      </c>
      <c r="U72" s="17">
        <f t="shared" si="28"/>
        <v>0</v>
      </c>
      <c r="V72" s="17">
        <f t="shared" si="28"/>
        <v>0</v>
      </c>
      <c r="W72" s="17">
        <f t="shared" si="29"/>
        <v>0</v>
      </c>
      <c r="X72" s="18">
        <v>0</v>
      </c>
      <c r="Y72" s="19">
        <f t="shared" si="30"/>
        <v>0</v>
      </c>
      <c r="Z72" s="19">
        <f t="shared" si="30"/>
        <v>0</v>
      </c>
      <c r="AA72" s="19">
        <f t="shared" si="31"/>
        <v>0</v>
      </c>
      <c r="AB72" s="20">
        <f t="shared" si="32"/>
        <v>500</v>
      </c>
      <c r="AC72" s="105">
        <f t="shared" si="32"/>
        <v>6900</v>
      </c>
      <c r="AD72" s="102">
        <f t="shared" si="32"/>
        <v>1656</v>
      </c>
      <c r="AE72" s="102">
        <f t="shared" si="23"/>
        <v>8556</v>
      </c>
      <c r="AF72" s="83" t="str">
        <f t="shared" si="33"/>
        <v>25249 ΣΕΤ ΡΑΧΙΑΙΑΣ ΑΝΑΙΣΘΗΣΙΑΣ ΜΕ ΒΕΛΟΝΗ G25, ΑΠΟΣΤΕΙΡΩΜΕΝΟ</v>
      </c>
      <c r="AG72" s="103">
        <f t="shared" si="34"/>
        <v>138</v>
      </c>
    </row>
    <row r="73" spans="1:33" ht="167.25" customHeight="1" x14ac:dyDescent="0.25">
      <c r="A73" s="3">
        <v>72</v>
      </c>
      <c r="B73" s="8">
        <v>147673</v>
      </c>
      <c r="C73" s="66" t="s">
        <v>217</v>
      </c>
      <c r="D73" s="56" t="s">
        <v>29</v>
      </c>
      <c r="E73" s="6" t="s">
        <v>41</v>
      </c>
      <c r="F73" s="27" t="s">
        <v>89</v>
      </c>
      <c r="G73" s="67"/>
      <c r="H73" s="3"/>
      <c r="I73" s="3"/>
      <c r="J73" s="54">
        <v>25</v>
      </c>
      <c r="K73" s="62">
        <v>0.24</v>
      </c>
      <c r="L73" s="11">
        <f>VLOOKUP(B73,[1]Φύλλο1!$B$2:$K$84,10,FALSE)</f>
        <v>0</v>
      </c>
      <c r="M73" s="12">
        <f t="shared" si="24"/>
        <v>0</v>
      </c>
      <c r="N73" s="12">
        <f t="shared" si="24"/>
        <v>0</v>
      </c>
      <c r="O73" s="13">
        <f t="shared" si="25"/>
        <v>0</v>
      </c>
      <c r="P73" s="68">
        <v>40</v>
      </c>
      <c r="Q73" s="15">
        <f t="shared" si="26"/>
        <v>1000</v>
      </c>
      <c r="R73" s="15">
        <f t="shared" si="26"/>
        <v>240</v>
      </c>
      <c r="S73" s="15">
        <f t="shared" si="27"/>
        <v>1240</v>
      </c>
      <c r="T73" s="16">
        <v>0</v>
      </c>
      <c r="U73" s="17">
        <f t="shared" si="28"/>
        <v>0</v>
      </c>
      <c r="V73" s="17">
        <f t="shared" si="28"/>
        <v>0</v>
      </c>
      <c r="W73" s="17">
        <f t="shared" si="29"/>
        <v>0</v>
      </c>
      <c r="X73" s="18">
        <v>0</v>
      </c>
      <c r="Y73" s="19">
        <f t="shared" si="30"/>
        <v>0</v>
      </c>
      <c r="Z73" s="19">
        <f t="shared" si="30"/>
        <v>0</v>
      </c>
      <c r="AA73" s="19">
        <f t="shared" si="31"/>
        <v>0</v>
      </c>
      <c r="AB73" s="20">
        <f t="shared" si="32"/>
        <v>40</v>
      </c>
      <c r="AC73" s="105">
        <f t="shared" si="32"/>
        <v>1000</v>
      </c>
      <c r="AD73" s="102">
        <f t="shared" si="32"/>
        <v>240</v>
      </c>
      <c r="AE73" s="102">
        <f t="shared" si="23"/>
        <v>1240</v>
      </c>
      <c r="AF73" s="83" t="str">
        <f t="shared" si="33"/>
        <v>147673 ΑΝΤΛΙΑ PCA FULL SET 200 ML</v>
      </c>
      <c r="AG73" s="103">
        <f t="shared" si="34"/>
        <v>20</v>
      </c>
    </row>
    <row r="74" spans="1:33" ht="42" x14ac:dyDescent="0.25">
      <c r="A74" s="3">
        <v>73</v>
      </c>
      <c r="B74" s="69">
        <v>340086</v>
      </c>
      <c r="C74" s="66" t="s">
        <v>218</v>
      </c>
      <c r="D74" s="56" t="s">
        <v>29</v>
      </c>
      <c r="E74" s="6" t="s">
        <v>219</v>
      </c>
      <c r="F74" s="27" t="s">
        <v>89</v>
      </c>
      <c r="G74" s="24"/>
      <c r="H74" s="3"/>
      <c r="I74" s="3" t="s">
        <v>220</v>
      </c>
      <c r="J74" s="54">
        <v>4.2</v>
      </c>
      <c r="K74" s="62">
        <v>0.24</v>
      </c>
      <c r="L74" s="11">
        <f>VLOOKUP(B74,[1]Φύλλο1!$B$2:$K$84,10,FALSE)</f>
        <v>100</v>
      </c>
      <c r="M74" s="12">
        <f t="shared" si="24"/>
        <v>420</v>
      </c>
      <c r="N74" s="12">
        <f t="shared" si="24"/>
        <v>100.8</v>
      </c>
      <c r="O74" s="13">
        <f t="shared" si="25"/>
        <v>520.79999999999995</v>
      </c>
      <c r="P74" s="14"/>
      <c r="Q74" s="15">
        <f t="shared" si="26"/>
        <v>0</v>
      </c>
      <c r="R74" s="15">
        <f t="shared" si="26"/>
        <v>0</v>
      </c>
      <c r="S74" s="15">
        <f t="shared" si="27"/>
        <v>0</v>
      </c>
      <c r="T74" s="16">
        <v>0</v>
      </c>
      <c r="U74" s="17">
        <f t="shared" si="28"/>
        <v>0</v>
      </c>
      <c r="V74" s="17">
        <f t="shared" si="28"/>
        <v>0</v>
      </c>
      <c r="W74" s="17">
        <f t="shared" si="29"/>
        <v>0</v>
      </c>
      <c r="X74" s="18">
        <v>0</v>
      </c>
      <c r="Y74" s="19">
        <f t="shared" si="30"/>
        <v>0</v>
      </c>
      <c r="Z74" s="19">
        <f t="shared" si="30"/>
        <v>0</v>
      </c>
      <c r="AA74" s="19">
        <f t="shared" si="31"/>
        <v>0</v>
      </c>
      <c r="AB74" s="20">
        <f t="shared" si="32"/>
        <v>100</v>
      </c>
      <c r="AC74" s="105">
        <f t="shared" si="32"/>
        <v>420</v>
      </c>
      <c r="AD74" s="102">
        <f t="shared" si="32"/>
        <v>100.8</v>
      </c>
      <c r="AE74" s="102">
        <f t="shared" si="23"/>
        <v>520.79999999999995</v>
      </c>
      <c r="AF74" s="83" t="str">
        <f t="shared" si="33"/>
        <v>340086 ΦΙΛΤΡΟ ΝΑΤΡΑΣΒΕΣΤΟΥ</v>
      </c>
      <c r="AG74" s="103">
        <f t="shared" si="34"/>
        <v>8.4</v>
      </c>
    </row>
    <row r="75" spans="1:33" ht="75" x14ac:dyDescent="0.25">
      <c r="A75" s="3">
        <v>74</v>
      </c>
      <c r="B75" s="70">
        <v>151777</v>
      </c>
      <c r="C75" s="71" t="s">
        <v>221</v>
      </c>
      <c r="D75" s="72" t="s">
        <v>29</v>
      </c>
      <c r="E75" s="6" t="s">
        <v>222</v>
      </c>
      <c r="F75" s="27" t="s">
        <v>89</v>
      </c>
      <c r="G75" s="73"/>
      <c r="H75" s="74"/>
      <c r="I75" s="75" t="s">
        <v>223</v>
      </c>
      <c r="J75" s="76">
        <v>9.8000000000000007</v>
      </c>
      <c r="K75" s="77">
        <v>0.24</v>
      </c>
      <c r="L75" s="11">
        <f>VLOOKUP(B75,[1]Φύλλο1!$B$2:$K$84,10,FALSE)</f>
        <v>400</v>
      </c>
      <c r="M75" s="12">
        <f t="shared" si="24"/>
        <v>3920.0000000000005</v>
      </c>
      <c r="N75" s="12">
        <f t="shared" si="24"/>
        <v>940.80000000000007</v>
      </c>
      <c r="O75" s="13">
        <f t="shared" si="25"/>
        <v>4860.8</v>
      </c>
      <c r="P75" s="14">
        <v>100</v>
      </c>
      <c r="Q75" s="15">
        <f t="shared" si="26"/>
        <v>980.00000000000011</v>
      </c>
      <c r="R75" s="15">
        <f t="shared" si="26"/>
        <v>235.20000000000002</v>
      </c>
      <c r="S75" s="15">
        <f t="shared" si="27"/>
        <v>1215.2</v>
      </c>
      <c r="T75" s="16">
        <v>0</v>
      </c>
      <c r="U75" s="17">
        <f t="shared" si="28"/>
        <v>0</v>
      </c>
      <c r="V75" s="17">
        <f t="shared" si="28"/>
        <v>0</v>
      </c>
      <c r="W75" s="17">
        <f t="shared" si="29"/>
        <v>0</v>
      </c>
      <c r="X75" s="18">
        <v>0</v>
      </c>
      <c r="Y75" s="19">
        <f t="shared" si="30"/>
        <v>0</v>
      </c>
      <c r="Z75" s="19">
        <f t="shared" si="30"/>
        <v>0</v>
      </c>
      <c r="AA75" s="19">
        <f t="shared" si="31"/>
        <v>0</v>
      </c>
      <c r="AB75" s="20">
        <f t="shared" si="32"/>
        <v>500</v>
      </c>
      <c r="AC75" s="105">
        <f t="shared" si="32"/>
        <v>4900.0000000000009</v>
      </c>
      <c r="AD75" s="102">
        <f t="shared" si="32"/>
        <v>1176</v>
      </c>
      <c r="AE75" s="102">
        <f t="shared" si="23"/>
        <v>6076</v>
      </c>
      <c r="AF75" s="83" t="str">
        <f t="shared" si="33"/>
        <v xml:space="preserve">151777 ΣΥΜΠΛΗΡΩΜΑΤΙΚΟ ΣΕΤ ΓΙΑ ΤΗΝ ΑΝΤΙΣΗΨΙΑ ΔΕΡΜΑΤΟΣ </v>
      </c>
      <c r="AG75" s="103">
        <f t="shared" si="34"/>
        <v>98.000000000000014</v>
      </c>
    </row>
    <row r="76" spans="1:33" ht="105" x14ac:dyDescent="0.25">
      <c r="A76" s="3">
        <v>75</v>
      </c>
      <c r="B76" s="69">
        <v>339745</v>
      </c>
      <c r="C76" s="66" t="s">
        <v>224</v>
      </c>
      <c r="D76" s="72" t="s">
        <v>29</v>
      </c>
      <c r="E76" s="6" t="s">
        <v>225</v>
      </c>
      <c r="F76" s="27" t="s">
        <v>89</v>
      </c>
      <c r="G76" s="24"/>
      <c r="H76" s="3"/>
      <c r="I76" s="37" t="s">
        <v>226</v>
      </c>
      <c r="J76" s="9">
        <v>4.0999999999999996</v>
      </c>
      <c r="K76" s="62">
        <v>0.24</v>
      </c>
      <c r="L76" s="11">
        <f>VLOOKUP(B76,[1]Φύλλο1!$B$2:$K$84,10,FALSE)</f>
        <v>250</v>
      </c>
      <c r="M76" s="12">
        <f t="shared" si="24"/>
        <v>1025</v>
      </c>
      <c r="N76" s="12">
        <f t="shared" si="24"/>
        <v>246</v>
      </c>
      <c r="O76" s="13">
        <f t="shared" si="25"/>
        <v>1271</v>
      </c>
      <c r="P76" s="14">
        <v>0</v>
      </c>
      <c r="Q76" s="15">
        <f t="shared" si="26"/>
        <v>0</v>
      </c>
      <c r="R76" s="15">
        <f t="shared" si="26"/>
        <v>0</v>
      </c>
      <c r="S76" s="15">
        <f t="shared" si="27"/>
        <v>0</v>
      </c>
      <c r="T76" s="16">
        <v>0</v>
      </c>
      <c r="U76" s="17">
        <f t="shared" si="28"/>
        <v>0</v>
      </c>
      <c r="V76" s="17">
        <f t="shared" si="28"/>
        <v>0</v>
      </c>
      <c r="W76" s="17">
        <f t="shared" si="29"/>
        <v>0</v>
      </c>
      <c r="X76" s="18">
        <v>0</v>
      </c>
      <c r="Y76" s="19">
        <f t="shared" si="30"/>
        <v>0</v>
      </c>
      <c r="Z76" s="19">
        <f t="shared" si="30"/>
        <v>0</v>
      </c>
      <c r="AA76" s="19">
        <f t="shared" si="31"/>
        <v>0</v>
      </c>
      <c r="AB76" s="20">
        <f t="shared" si="32"/>
        <v>250</v>
      </c>
      <c r="AC76" s="105">
        <f t="shared" si="32"/>
        <v>1025</v>
      </c>
      <c r="AD76" s="102">
        <f t="shared" si="32"/>
        <v>246</v>
      </c>
      <c r="AE76" s="102">
        <f t="shared" si="23"/>
        <v>1271</v>
      </c>
      <c r="AF76" s="83" t="str">
        <f t="shared" si="33"/>
        <v>339745 ΑΙΣΘΗΤΗΡΑΣ ΘΕΡΜΟΚΡΑΣΙΑΣ ΜΙΑΣ ΧΡΗΣΕΩΣ 7 ΑΚΙΔΩΝ ΓΙΑ MONITOR VISTA 120</v>
      </c>
      <c r="AG76" s="103">
        <f t="shared" si="34"/>
        <v>20.5</v>
      </c>
    </row>
    <row r="77" spans="1:33" ht="120" x14ac:dyDescent="0.25">
      <c r="A77" s="3">
        <v>76</v>
      </c>
      <c r="B77" s="69">
        <v>237551</v>
      </c>
      <c r="C77" s="66" t="s">
        <v>227</v>
      </c>
      <c r="D77" s="56" t="s">
        <v>29</v>
      </c>
      <c r="E77" s="6" t="s">
        <v>228</v>
      </c>
      <c r="F77" s="27" t="s">
        <v>89</v>
      </c>
      <c r="G77" s="24"/>
      <c r="H77" s="3"/>
      <c r="I77" s="37" t="s">
        <v>229</v>
      </c>
      <c r="J77" s="54">
        <v>31.3</v>
      </c>
      <c r="K77" s="62">
        <v>0.24</v>
      </c>
      <c r="L77" s="11">
        <f>VLOOKUP(B77,[1]Φύλλο1!$B$2:$K$84,10,FALSE)</f>
        <v>12</v>
      </c>
      <c r="M77" s="12">
        <f t="shared" si="24"/>
        <v>375.6</v>
      </c>
      <c r="N77" s="12">
        <f t="shared" si="24"/>
        <v>90.144000000000005</v>
      </c>
      <c r="O77" s="13">
        <f t="shared" si="25"/>
        <v>465.74400000000003</v>
      </c>
      <c r="P77" s="14">
        <v>0</v>
      </c>
      <c r="Q77" s="15">
        <f t="shared" si="26"/>
        <v>0</v>
      </c>
      <c r="R77" s="15">
        <f t="shared" si="26"/>
        <v>0</v>
      </c>
      <c r="S77" s="15">
        <f t="shared" si="27"/>
        <v>0</v>
      </c>
      <c r="T77" s="16">
        <v>10</v>
      </c>
      <c r="U77" s="17">
        <f t="shared" si="28"/>
        <v>313</v>
      </c>
      <c r="V77" s="17">
        <f t="shared" si="28"/>
        <v>75.11999999999999</v>
      </c>
      <c r="W77" s="17">
        <f t="shared" si="29"/>
        <v>388.12</v>
      </c>
      <c r="X77" s="18">
        <v>0</v>
      </c>
      <c r="Y77" s="19">
        <f t="shared" si="30"/>
        <v>0</v>
      </c>
      <c r="Z77" s="19">
        <f t="shared" si="30"/>
        <v>0</v>
      </c>
      <c r="AA77" s="19">
        <f t="shared" si="31"/>
        <v>0</v>
      </c>
      <c r="AB77" s="20">
        <f t="shared" si="32"/>
        <v>22</v>
      </c>
      <c r="AC77" s="105">
        <f t="shared" si="32"/>
        <v>688.6</v>
      </c>
      <c r="AD77" s="102">
        <f t="shared" si="32"/>
        <v>165.26400000000001</v>
      </c>
      <c r="AE77" s="102">
        <f t="shared" si="23"/>
        <v>853.86400000000003</v>
      </c>
      <c r="AF77" s="83" t="str">
        <f t="shared" si="33"/>
        <v>237551 ΥΔΑΤΟΠΑΓΙΔΕΣ ΓΙΑ ΤΑ ΑΝΑΙΣΘΗΣΙΟΛΟΓΙΚΑ ΜΗΧΑΝΗΜΑΤΑ FABIUS &amp; PRIMUS ΤΗΣ DRAEGER</v>
      </c>
      <c r="AG77" s="103">
        <f t="shared" si="34"/>
        <v>13.772</v>
      </c>
    </row>
    <row r="78" spans="1:33" ht="75" x14ac:dyDescent="0.25">
      <c r="A78" s="3">
        <v>77</v>
      </c>
      <c r="B78" s="69">
        <v>175799</v>
      </c>
      <c r="C78" s="66" t="s">
        <v>230</v>
      </c>
      <c r="D78" s="72" t="s">
        <v>29</v>
      </c>
      <c r="E78" s="6" t="s">
        <v>231</v>
      </c>
      <c r="F78" s="27" t="s">
        <v>89</v>
      </c>
      <c r="G78" s="24"/>
      <c r="H78" s="3"/>
      <c r="I78" s="37" t="s">
        <v>232</v>
      </c>
      <c r="J78" s="54">
        <v>4</v>
      </c>
      <c r="K78" s="62">
        <v>0.13</v>
      </c>
      <c r="L78" s="11">
        <f>VLOOKUP(B78,[1]Φύλλο1!$B$2:$K$84,10,FALSE)</f>
        <v>200</v>
      </c>
      <c r="M78" s="12">
        <f t="shared" si="24"/>
        <v>800</v>
      </c>
      <c r="N78" s="12">
        <f t="shared" si="24"/>
        <v>104</v>
      </c>
      <c r="O78" s="13">
        <f t="shared" si="25"/>
        <v>904</v>
      </c>
      <c r="P78" s="14">
        <v>0</v>
      </c>
      <c r="Q78" s="15">
        <f t="shared" si="26"/>
        <v>0</v>
      </c>
      <c r="R78" s="15">
        <f t="shared" si="26"/>
        <v>0</v>
      </c>
      <c r="S78" s="15">
        <f t="shared" si="27"/>
        <v>0</v>
      </c>
      <c r="T78" s="16">
        <v>0</v>
      </c>
      <c r="U78" s="17">
        <f t="shared" si="28"/>
        <v>0</v>
      </c>
      <c r="V78" s="17">
        <f t="shared" si="28"/>
        <v>0</v>
      </c>
      <c r="W78" s="17">
        <f t="shared" si="29"/>
        <v>0</v>
      </c>
      <c r="X78" s="18">
        <v>0</v>
      </c>
      <c r="Y78" s="19">
        <f t="shared" si="30"/>
        <v>0</v>
      </c>
      <c r="Z78" s="19">
        <f t="shared" si="30"/>
        <v>0</v>
      </c>
      <c r="AA78" s="19">
        <f t="shared" si="31"/>
        <v>0</v>
      </c>
      <c r="AB78" s="20">
        <f t="shared" si="32"/>
        <v>200</v>
      </c>
      <c r="AC78" s="105">
        <f t="shared" si="32"/>
        <v>800</v>
      </c>
      <c r="AD78" s="102">
        <f t="shared" si="32"/>
        <v>104</v>
      </c>
      <c r="AE78" s="102">
        <f t="shared" si="23"/>
        <v>904</v>
      </c>
      <c r="AF78" s="83" t="str">
        <f t="shared" si="33"/>
        <v xml:space="preserve">175799 ΑΙΣΘΗΤΗΡΕΣ ΓΙΑ ΛΗΨΗ ΘΕΡΜΟΚΡ. ΟΡΘΟΥ ΟΙΣΟΦΑΓΟΥ </v>
      </c>
      <c r="AG78" s="103">
        <f t="shared" si="34"/>
        <v>16</v>
      </c>
    </row>
    <row r="79" spans="1:33" ht="105" x14ac:dyDescent="0.25">
      <c r="A79" s="3">
        <v>78</v>
      </c>
      <c r="B79" s="69">
        <v>193516</v>
      </c>
      <c r="C79" s="66" t="s">
        <v>233</v>
      </c>
      <c r="D79" s="56" t="s">
        <v>29</v>
      </c>
      <c r="E79" s="6" t="s">
        <v>234</v>
      </c>
      <c r="F79" s="27" t="s">
        <v>89</v>
      </c>
      <c r="G79" s="24"/>
      <c r="H79" s="3"/>
      <c r="I79" s="3" t="s">
        <v>235</v>
      </c>
      <c r="J79" s="54">
        <v>15</v>
      </c>
      <c r="K79" s="62">
        <v>0.24</v>
      </c>
      <c r="L79" s="11">
        <f>VLOOKUP(B79,[1]Φύλλο1!$B$2:$K$84,10,FALSE)</f>
        <v>0</v>
      </c>
      <c r="M79" s="12">
        <f t="shared" si="24"/>
        <v>0</v>
      </c>
      <c r="N79" s="12">
        <f t="shared" si="24"/>
        <v>0</v>
      </c>
      <c r="O79" s="13">
        <f t="shared" si="25"/>
        <v>0</v>
      </c>
      <c r="P79" s="14">
        <v>8</v>
      </c>
      <c r="Q79" s="15">
        <f t="shared" si="26"/>
        <v>120</v>
      </c>
      <c r="R79" s="15">
        <f t="shared" si="26"/>
        <v>28.799999999999997</v>
      </c>
      <c r="S79" s="15">
        <f t="shared" si="27"/>
        <v>148.80000000000001</v>
      </c>
      <c r="T79" s="16">
        <v>0</v>
      </c>
      <c r="U79" s="17">
        <f t="shared" si="28"/>
        <v>0</v>
      </c>
      <c r="V79" s="17">
        <f t="shared" si="28"/>
        <v>0</v>
      </c>
      <c r="W79" s="17">
        <f t="shared" si="29"/>
        <v>0</v>
      </c>
      <c r="X79" s="18">
        <v>0</v>
      </c>
      <c r="Y79" s="19">
        <f t="shared" si="30"/>
        <v>0</v>
      </c>
      <c r="Z79" s="19">
        <f t="shared" si="30"/>
        <v>0</v>
      </c>
      <c r="AA79" s="19">
        <f t="shared" si="31"/>
        <v>0</v>
      </c>
      <c r="AB79" s="20">
        <f t="shared" si="32"/>
        <v>8</v>
      </c>
      <c r="AC79" s="105">
        <f t="shared" si="32"/>
        <v>120</v>
      </c>
      <c r="AD79" s="102">
        <f t="shared" si="32"/>
        <v>28.799999999999997</v>
      </c>
      <c r="AE79" s="102">
        <f t="shared" si="23"/>
        <v>148.80000000000001</v>
      </c>
      <c r="AF79" s="83" t="str">
        <f t="shared" si="33"/>
        <v>193516 ΝΑΤΡΑΣΒΕΣΤΟΣ ΑΝΑΛΩΣΙΜΟ ΥΛΙΚΟ ΜΗΧΑΝΗΜΑΤΟΣ DRAEGER. ΦΙΑΛΗ ΤΩΝ 5 LT.</v>
      </c>
      <c r="AG79" s="103">
        <f t="shared" si="34"/>
        <v>2.4</v>
      </c>
    </row>
    <row r="80" spans="1:33" ht="255" x14ac:dyDescent="0.25">
      <c r="A80" s="3">
        <v>79</v>
      </c>
      <c r="B80" s="8">
        <v>148699</v>
      </c>
      <c r="C80" s="66" t="s">
        <v>236</v>
      </c>
      <c r="D80" s="5" t="s">
        <v>29</v>
      </c>
      <c r="E80" s="78" t="s">
        <v>237</v>
      </c>
      <c r="F80" s="27" t="s">
        <v>89</v>
      </c>
      <c r="G80" s="24"/>
      <c r="H80" s="3"/>
      <c r="I80" s="3"/>
      <c r="J80" s="79">
        <v>25</v>
      </c>
      <c r="K80" s="62">
        <v>0.24</v>
      </c>
      <c r="L80" s="11">
        <f>VLOOKUP(B80,[1]Φύλλο1!$B$2:$K$84,10,FALSE)</f>
        <v>0</v>
      </c>
      <c r="M80" s="12">
        <f t="shared" si="24"/>
        <v>0</v>
      </c>
      <c r="N80" s="12">
        <f t="shared" si="24"/>
        <v>0</v>
      </c>
      <c r="O80" s="13">
        <f t="shared" si="25"/>
        <v>0</v>
      </c>
      <c r="P80" s="14">
        <v>80</v>
      </c>
      <c r="Q80" s="15">
        <f t="shared" si="26"/>
        <v>2000</v>
      </c>
      <c r="R80" s="15">
        <f t="shared" si="26"/>
        <v>480</v>
      </c>
      <c r="S80" s="15">
        <f t="shared" si="27"/>
        <v>2480</v>
      </c>
      <c r="T80" s="80"/>
      <c r="U80" s="17">
        <f t="shared" si="28"/>
        <v>0</v>
      </c>
      <c r="V80" s="17">
        <f t="shared" si="28"/>
        <v>0</v>
      </c>
      <c r="W80" s="17">
        <f t="shared" si="29"/>
        <v>0</v>
      </c>
      <c r="X80" s="18">
        <v>0</v>
      </c>
      <c r="Y80" s="19">
        <f t="shared" si="30"/>
        <v>0</v>
      </c>
      <c r="Z80" s="19">
        <f t="shared" si="30"/>
        <v>0</v>
      </c>
      <c r="AA80" s="19">
        <f t="shared" si="31"/>
        <v>0</v>
      </c>
      <c r="AB80" s="20">
        <f t="shared" si="32"/>
        <v>80</v>
      </c>
      <c r="AC80" s="105">
        <f t="shared" si="32"/>
        <v>2000</v>
      </c>
      <c r="AD80" s="102">
        <f t="shared" si="32"/>
        <v>480</v>
      </c>
      <c r="AE80" s="102">
        <f t="shared" si="23"/>
        <v>2480</v>
      </c>
      <c r="AF80" s="83" t="str">
        <f t="shared" si="33"/>
        <v>148699 ΣΕΤ ΚΑΡΦΙ 198CM</v>
      </c>
      <c r="AG80" s="103">
        <f t="shared" si="34"/>
        <v>40</v>
      </c>
    </row>
    <row r="81" spans="1:33" ht="225" x14ac:dyDescent="0.25">
      <c r="A81" s="3">
        <v>80</v>
      </c>
      <c r="B81" s="8">
        <v>255330</v>
      </c>
      <c r="C81" s="66" t="s">
        <v>238</v>
      </c>
      <c r="D81" s="5" t="s">
        <v>29</v>
      </c>
      <c r="E81" s="78" t="s">
        <v>239</v>
      </c>
      <c r="F81" s="27" t="s">
        <v>89</v>
      </c>
      <c r="G81" s="24"/>
      <c r="H81" s="3"/>
      <c r="I81" s="3"/>
      <c r="J81" s="79">
        <v>32</v>
      </c>
      <c r="K81" s="62">
        <v>0.24</v>
      </c>
      <c r="L81" s="11">
        <f>VLOOKUP(B81,[1]Φύλλο1!$B$2:$K$84,10,FALSE)</f>
        <v>0</v>
      </c>
      <c r="M81" s="12">
        <f t="shared" si="24"/>
        <v>0</v>
      </c>
      <c r="N81" s="12">
        <f t="shared" si="24"/>
        <v>0</v>
      </c>
      <c r="O81" s="13">
        <f t="shared" si="25"/>
        <v>0</v>
      </c>
      <c r="P81" s="14">
        <v>100</v>
      </c>
      <c r="Q81" s="15">
        <f t="shared" si="26"/>
        <v>3200</v>
      </c>
      <c r="R81" s="15">
        <f t="shared" si="26"/>
        <v>768</v>
      </c>
      <c r="S81" s="15">
        <f t="shared" si="27"/>
        <v>3968</v>
      </c>
      <c r="T81" s="80"/>
      <c r="U81" s="17">
        <f t="shared" si="28"/>
        <v>0</v>
      </c>
      <c r="V81" s="17">
        <f t="shared" si="28"/>
        <v>0</v>
      </c>
      <c r="W81" s="17">
        <f t="shared" si="29"/>
        <v>0</v>
      </c>
      <c r="X81" s="18">
        <v>0</v>
      </c>
      <c r="Y81" s="19">
        <f t="shared" si="30"/>
        <v>0</v>
      </c>
      <c r="Z81" s="19">
        <f t="shared" si="30"/>
        <v>0</v>
      </c>
      <c r="AA81" s="19">
        <f t="shared" si="31"/>
        <v>0</v>
      </c>
      <c r="AB81" s="20">
        <f t="shared" si="32"/>
        <v>100</v>
      </c>
      <c r="AC81" s="105">
        <f t="shared" si="32"/>
        <v>3200</v>
      </c>
      <c r="AD81" s="102">
        <f t="shared" si="32"/>
        <v>768</v>
      </c>
      <c r="AE81" s="102">
        <f t="shared" si="23"/>
        <v>3968</v>
      </c>
      <c r="AF81" s="83" t="str">
        <f t="shared" si="33"/>
        <v>255330 ΑΥΤΟΚΌΛΛΗΤΟΣ ΑΙΣΘΗΤΉΡΑΣ ΓΙΑ ΤΗ ΣΥΣΚΕΥΉ ΜΗ ΕΠΕΜΒΑΤΙΚΉΣ ΠΑΡΑΚΟΛΟΎΘΗΣΗΣ ΒΆΘΟΥΣ ΑΝΑΙΣΘΗΣΊΑΣ</v>
      </c>
      <c r="AG81" s="103">
        <f t="shared" si="34"/>
        <v>64</v>
      </c>
    </row>
    <row r="82" spans="1:33" ht="90" x14ac:dyDescent="0.25">
      <c r="A82" s="3">
        <v>81</v>
      </c>
      <c r="B82" s="8">
        <v>287211</v>
      </c>
      <c r="C82" s="66" t="s">
        <v>240</v>
      </c>
      <c r="D82" s="5" t="s">
        <v>29</v>
      </c>
      <c r="E82" s="78" t="s">
        <v>241</v>
      </c>
      <c r="F82" s="27" t="s">
        <v>89</v>
      </c>
      <c r="G82" s="24"/>
      <c r="H82" s="3"/>
      <c r="I82" s="3"/>
      <c r="J82" s="79">
        <v>55</v>
      </c>
      <c r="K82" s="62">
        <v>0.24</v>
      </c>
      <c r="L82" s="11">
        <f>VLOOKUP(B82,[1]Φύλλο1!$B$2:$K$84,10,FALSE)</f>
        <v>5</v>
      </c>
      <c r="M82" s="12">
        <f t="shared" si="24"/>
        <v>275</v>
      </c>
      <c r="N82" s="12">
        <f t="shared" si="24"/>
        <v>66</v>
      </c>
      <c r="O82" s="13">
        <f t="shared" si="25"/>
        <v>341</v>
      </c>
      <c r="P82" s="14">
        <v>80</v>
      </c>
      <c r="Q82" s="15">
        <f t="shared" si="26"/>
        <v>4400</v>
      </c>
      <c r="R82" s="15">
        <f t="shared" si="26"/>
        <v>1056</v>
      </c>
      <c r="S82" s="15">
        <f t="shared" si="27"/>
        <v>5456</v>
      </c>
      <c r="T82" s="80"/>
      <c r="U82" s="17">
        <f t="shared" si="28"/>
        <v>0</v>
      </c>
      <c r="V82" s="17">
        <f t="shared" si="28"/>
        <v>0</v>
      </c>
      <c r="W82" s="17">
        <f t="shared" si="29"/>
        <v>0</v>
      </c>
      <c r="X82" s="18">
        <v>0</v>
      </c>
      <c r="Y82" s="19">
        <f t="shared" si="30"/>
        <v>0</v>
      </c>
      <c r="Z82" s="19">
        <f t="shared" si="30"/>
        <v>0</v>
      </c>
      <c r="AA82" s="19">
        <f t="shared" si="31"/>
        <v>0</v>
      </c>
      <c r="AB82" s="20">
        <f t="shared" si="32"/>
        <v>85</v>
      </c>
      <c r="AC82" s="105">
        <f t="shared" si="32"/>
        <v>4675</v>
      </c>
      <c r="AD82" s="102">
        <f t="shared" si="32"/>
        <v>1122</v>
      </c>
      <c r="AE82" s="102">
        <f t="shared" si="23"/>
        <v>5797</v>
      </c>
      <c r="AF82" s="83" t="str">
        <f t="shared" si="33"/>
        <v>287211 ΥΠΕΡΓΛΩΤΤΙΔΙΚΟΣ ΑΕΡΑΓΩΓΟΣ ΜΕ CUFF ΑΠΟ GEL N0 3</v>
      </c>
      <c r="AG82" s="103">
        <f t="shared" si="34"/>
        <v>93.5</v>
      </c>
    </row>
    <row r="83" spans="1:33" ht="90" x14ac:dyDescent="0.25">
      <c r="A83" s="3">
        <v>82</v>
      </c>
      <c r="B83" s="8">
        <v>287212</v>
      </c>
      <c r="C83" s="66" t="s">
        <v>242</v>
      </c>
      <c r="D83" s="5" t="s">
        <v>29</v>
      </c>
      <c r="E83" s="78" t="s">
        <v>243</v>
      </c>
      <c r="F83" s="27" t="s">
        <v>89</v>
      </c>
      <c r="G83" s="24"/>
      <c r="H83" s="3"/>
      <c r="I83" s="3"/>
      <c r="J83" s="79">
        <v>55</v>
      </c>
      <c r="K83" s="62">
        <v>0.24</v>
      </c>
      <c r="L83" s="11">
        <f>VLOOKUP(B83,[1]Φύλλο1!$B$2:$K$84,10,FALSE)</f>
        <v>5</v>
      </c>
      <c r="M83" s="12">
        <f t="shared" ref="M83:N87" si="35">L83*J83</f>
        <v>275</v>
      </c>
      <c r="N83" s="12">
        <f t="shared" si="35"/>
        <v>66</v>
      </c>
      <c r="O83" s="13">
        <f t="shared" si="25"/>
        <v>341</v>
      </c>
      <c r="P83" s="14">
        <v>60</v>
      </c>
      <c r="Q83" s="15">
        <f t="shared" ref="Q83:R84" si="36">P83*J83</f>
        <v>3300</v>
      </c>
      <c r="R83" s="15">
        <f t="shared" si="36"/>
        <v>792</v>
      </c>
      <c r="S83" s="15">
        <f t="shared" si="27"/>
        <v>4092</v>
      </c>
      <c r="T83" s="80"/>
      <c r="U83" s="17">
        <f t="shared" ref="U83:V84" si="37">T83*J83</f>
        <v>0</v>
      </c>
      <c r="V83" s="17">
        <f t="shared" si="37"/>
        <v>0</v>
      </c>
      <c r="W83" s="17">
        <f t="shared" si="29"/>
        <v>0</v>
      </c>
      <c r="X83" s="18">
        <v>0</v>
      </c>
      <c r="Y83" s="19">
        <f t="shared" ref="Y83:Z84" si="38">X83*J83</f>
        <v>0</v>
      </c>
      <c r="Z83" s="19">
        <f t="shared" si="38"/>
        <v>0</v>
      </c>
      <c r="AA83" s="19">
        <f t="shared" si="31"/>
        <v>0</v>
      </c>
      <c r="AB83" s="20">
        <f t="shared" si="32"/>
        <v>65</v>
      </c>
      <c r="AC83" s="105">
        <f t="shared" si="32"/>
        <v>3575</v>
      </c>
      <c r="AD83" s="102">
        <f t="shared" si="32"/>
        <v>858</v>
      </c>
      <c r="AE83" s="102">
        <f t="shared" si="23"/>
        <v>4433</v>
      </c>
      <c r="AF83" s="83" t="str">
        <f t="shared" si="33"/>
        <v>287212 ΥΠΕΡΓΛΩΤΤΙΔΙΚΟΣ ΑΕΡΑΓΩΓΟΣ ΜΕ CUFF ΑΠΟ GEL N0 4</v>
      </c>
      <c r="AG83" s="103">
        <f t="shared" si="34"/>
        <v>71.5</v>
      </c>
    </row>
    <row r="84" spans="1:33" ht="90" x14ac:dyDescent="0.25">
      <c r="A84" s="3">
        <v>83</v>
      </c>
      <c r="B84" s="8">
        <v>287213</v>
      </c>
      <c r="C84" s="66" t="s">
        <v>244</v>
      </c>
      <c r="D84" s="5" t="s">
        <v>29</v>
      </c>
      <c r="E84" s="78" t="s">
        <v>245</v>
      </c>
      <c r="F84" s="27" t="s">
        <v>89</v>
      </c>
      <c r="G84" s="24"/>
      <c r="H84" s="3"/>
      <c r="I84" s="3"/>
      <c r="J84" s="79">
        <v>45</v>
      </c>
      <c r="K84" s="62">
        <v>0.24</v>
      </c>
      <c r="L84" s="11">
        <f>VLOOKUP(B84,[1]Φύλλο1!$B$2:$K$84,10,FALSE)</f>
        <v>5</v>
      </c>
      <c r="M84" s="12">
        <f t="shared" si="35"/>
        <v>225</v>
      </c>
      <c r="N84" s="12">
        <f t="shared" si="35"/>
        <v>54</v>
      </c>
      <c r="O84" s="13">
        <f t="shared" si="25"/>
        <v>279</v>
      </c>
      <c r="P84" s="14">
        <v>20</v>
      </c>
      <c r="Q84" s="15">
        <f t="shared" si="36"/>
        <v>900</v>
      </c>
      <c r="R84" s="15">
        <f t="shared" si="36"/>
        <v>216</v>
      </c>
      <c r="S84" s="15">
        <f t="shared" si="27"/>
        <v>1116</v>
      </c>
      <c r="T84" s="80"/>
      <c r="U84" s="17">
        <f t="shared" si="37"/>
        <v>0</v>
      </c>
      <c r="V84" s="17">
        <f t="shared" si="37"/>
        <v>0</v>
      </c>
      <c r="W84" s="17">
        <f t="shared" si="29"/>
        <v>0</v>
      </c>
      <c r="X84" s="18">
        <v>0</v>
      </c>
      <c r="Y84" s="19">
        <f t="shared" si="38"/>
        <v>0</v>
      </c>
      <c r="Z84" s="19">
        <f t="shared" si="38"/>
        <v>0</v>
      </c>
      <c r="AA84" s="19">
        <f t="shared" si="31"/>
        <v>0</v>
      </c>
      <c r="AB84" s="20">
        <f t="shared" si="32"/>
        <v>25</v>
      </c>
      <c r="AC84" s="105">
        <f t="shared" si="32"/>
        <v>1125</v>
      </c>
      <c r="AD84" s="102">
        <f t="shared" si="32"/>
        <v>270</v>
      </c>
      <c r="AE84" s="102">
        <f t="shared" si="23"/>
        <v>1395</v>
      </c>
      <c r="AF84" s="83" t="str">
        <f t="shared" si="33"/>
        <v>287213 ΥΠΕΡΓΛΩΤΤΙΔΙΚΟΣ ΑΕΡΑΓΩΓΟΣ ΜΕ CUFF ΑΠΟ GEL N0 5</v>
      </c>
      <c r="AG84" s="103">
        <f t="shared" si="34"/>
        <v>22.5</v>
      </c>
    </row>
    <row r="85" spans="1:33" x14ac:dyDescent="0.25">
      <c r="C85" s="81" t="s">
        <v>247</v>
      </c>
      <c r="M85" s="12">
        <f>SUM(M2:M84)</f>
        <v>75372.950000000012</v>
      </c>
      <c r="N85" s="12">
        <f>SUM(N2:N84)</f>
        <v>16827.774999999998</v>
      </c>
      <c r="O85" s="12">
        <f t="shared" si="25"/>
        <v>92200.725000000006</v>
      </c>
      <c r="P85" s="84"/>
      <c r="Q85" s="15">
        <f>SUM(Q2:Q84)</f>
        <v>36706.42</v>
      </c>
      <c r="R85" s="15">
        <f>SUM(R2:R84)</f>
        <v>8656.4098000000013</v>
      </c>
      <c r="S85" s="15">
        <f>R85+Q85</f>
        <v>45362.8298</v>
      </c>
      <c r="T85" s="80"/>
      <c r="U85" s="17">
        <f>SUM(U2:U84)</f>
        <v>18426.699999999997</v>
      </c>
      <c r="V85" s="17">
        <f>SUM(V2:V84)</f>
        <v>4228.8630000000003</v>
      </c>
      <c r="W85" s="17">
        <f t="shared" si="29"/>
        <v>22655.562999999998</v>
      </c>
      <c r="X85" s="18"/>
      <c r="Y85" s="19">
        <f>SUM(Y2:Y84)</f>
        <v>311.38499999999999</v>
      </c>
      <c r="Z85" s="19">
        <f>SUM(Z2:Z84)</f>
        <v>74.732399999999998</v>
      </c>
      <c r="AA85" s="19">
        <f t="shared" si="31"/>
        <v>386.11739999999998</v>
      </c>
      <c r="AC85" s="105">
        <f>SUM(AC2:AC84)</f>
        <v>130817.455</v>
      </c>
      <c r="AD85" s="102">
        <f>SUM(AD2:AD84)</f>
        <v>29787.780199999994</v>
      </c>
      <c r="AE85" s="102">
        <f>SUM(AE2:AE84)</f>
        <v>160605.2352</v>
      </c>
      <c r="AG85" s="103">
        <f>SUM(AG2:AG84)</f>
        <v>2616.3491000000004</v>
      </c>
    </row>
    <row r="86" spans="1:33" x14ac:dyDescent="0.25">
      <c r="AC86" s="52">
        <f>SUBTOTAL(9,AC2:AC84)</f>
        <v>130817.455</v>
      </c>
    </row>
    <row r="87" spans="1:33" x14ac:dyDescent="0.25">
      <c r="AC87" s="52">
        <f>AC86+14621.9</f>
        <v>145439.35500000001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ΜΑΡΙΝΑ ΕΛΕΝΗ ΣΦΥΡΑΚΗ</dc:creator>
  <cp:lastModifiedBy>ΜΑΡΙΝΑ ΕΛΕΝΗ ΣΦΥΡΑΚΗ</cp:lastModifiedBy>
  <dcterms:created xsi:type="dcterms:W3CDTF">2024-05-22T07:55:48Z</dcterms:created>
  <dcterms:modified xsi:type="dcterms:W3CDTF">2024-05-22T11:28:44Z</dcterms:modified>
</cp:coreProperties>
</file>